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6fa6872b7b87fd/ドキュメント/"/>
    </mc:Choice>
  </mc:AlternateContent>
  <xr:revisionPtr revIDLastSave="0" documentId="8_{E5E5B8D9-0583-44F7-9F3F-DDBD7A2AA132}" xr6:coauthVersionLast="47" xr6:coauthVersionMax="47" xr10:uidLastSave="{00000000-0000-0000-0000-000000000000}"/>
  <bookViews>
    <workbookView xWindow="-120" yWindow="-120" windowWidth="29040" windowHeight="15840" tabRatio="690" activeTab="1"/>
  </bookViews>
  <sheets>
    <sheet name="販売数入力シート" sheetId="65" r:id="rId1"/>
    <sheet name="価格・原価入力シート及び総合表" sheetId="69" r:id="rId2"/>
    <sheet name="各ランク表" sheetId="67" r:id="rId3"/>
    <sheet name="ＡＢＣ分析売上構成" sheetId="64" r:id="rId4"/>
    <sheet name="ＡＢＣ分析粗利構成" sheetId="68" r:id="rId5"/>
    <sheet name="ＡＢＣ分析販売数量" sheetId="70" r:id="rId6"/>
  </sheets>
  <definedNames>
    <definedName name="_xlnm.Print_Area" localSheetId="4">ＡＢＣ分析粗利構成!$A$1:$R$66</definedName>
    <definedName name="_xlnm.Print_Area" localSheetId="3">ＡＢＣ分析売上構成!$A$1:$R$66</definedName>
    <definedName name="_xlnm.Print_Area" localSheetId="5">ＡＢＣ分析販売数量!$A$1:$R$66</definedName>
    <definedName name="_xlnm.Print_Area" localSheetId="1">価格・原価入力シート及び総合表!$A$1:$P$66</definedName>
    <definedName name="_xlnm.Print_Area" localSheetId="2">各ランク表!$A$1:$J$56,各ランク表!$K:$S,各ランク表!$T$1:$AB$56</definedName>
  </definedNames>
  <calcPr calcId="191029" fullCalcOnLoad="1"/>
</workbook>
</file>

<file path=xl/calcChain.xml><?xml version="1.0" encoding="utf-8"?>
<calcChain xmlns="http://schemas.openxmlformats.org/spreadsheetml/2006/main">
  <c r="B66" i="65" l="1"/>
  <c r="B65" i="65"/>
  <c r="B64" i="65"/>
  <c r="B63" i="65"/>
  <c r="B62" i="65"/>
  <c r="B61" i="65"/>
  <c r="B60" i="65"/>
  <c r="B59" i="65"/>
  <c r="B58" i="65"/>
  <c r="B57" i="65"/>
  <c r="B56" i="65"/>
  <c r="B55" i="65"/>
  <c r="B54" i="65"/>
  <c r="B53" i="65"/>
  <c r="B52" i="65"/>
  <c r="B51" i="65"/>
  <c r="B50" i="65"/>
  <c r="B49" i="65"/>
  <c r="B48" i="65"/>
  <c r="B47" i="65"/>
  <c r="B46" i="65"/>
  <c r="B45" i="65"/>
  <c r="B44" i="65"/>
  <c r="B43" i="65"/>
  <c r="B42" i="65"/>
  <c r="B41" i="65"/>
  <c r="B40" i="65"/>
  <c r="B39" i="65"/>
  <c r="B38" i="65"/>
  <c r="B37" i="65"/>
  <c r="B36" i="65"/>
  <c r="B35" i="65"/>
  <c r="B34" i="65"/>
  <c r="B33" i="65"/>
  <c r="B32" i="65"/>
  <c r="B31" i="65"/>
  <c r="B30" i="65"/>
  <c r="B29" i="65"/>
  <c r="B28" i="65"/>
  <c r="B27" i="65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7" i="65"/>
  <c r="B6" i="65"/>
  <c r="B5" i="65"/>
  <c r="F5" i="68"/>
  <c r="E5" i="68"/>
  <c r="E5" i="64"/>
  <c r="H5" i="64" s="1"/>
  <c r="F8" i="70"/>
  <c r="F5" i="64"/>
  <c r="F66" i="69"/>
  <c r="K1" i="65"/>
  <c r="G1" i="65"/>
  <c r="Q1" i="68"/>
  <c r="Q1" i="70"/>
  <c r="Q1" i="64"/>
  <c r="O1" i="68"/>
  <c r="O1" i="70"/>
  <c r="O1" i="64"/>
  <c r="C2" i="67"/>
  <c r="L2" i="67" s="1"/>
  <c r="U2" i="67"/>
  <c r="C1" i="67"/>
  <c r="L1" i="67"/>
  <c r="F53" i="70"/>
  <c r="F56" i="70"/>
  <c r="F47" i="70"/>
  <c r="F58" i="70"/>
  <c r="F62" i="70"/>
  <c r="F65" i="70"/>
  <c r="F66" i="70"/>
  <c r="F52" i="70"/>
  <c r="F30" i="70"/>
  <c r="F26" i="70"/>
  <c r="F38" i="70"/>
  <c r="F49" i="70"/>
  <c r="F63" i="70"/>
  <c r="F48" i="70"/>
  <c r="F41" i="70"/>
  <c r="F45" i="70"/>
  <c r="F60" i="70"/>
  <c r="F57" i="70"/>
  <c r="F51" i="70"/>
  <c r="F44" i="70"/>
  <c r="F28" i="70"/>
  <c r="F50" i="70"/>
  <c r="F64" i="70"/>
  <c r="F29" i="70"/>
  <c r="F20" i="70"/>
  <c r="F61" i="70"/>
  <c r="F31" i="70"/>
  <c r="F33" i="70"/>
  <c r="F59" i="70"/>
  <c r="F36" i="70"/>
  <c r="F32" i="70"/>
  <c r="F40" i="70"/>
  <c r="F55" i="70"/>
  <c r="F43" i="70"/>
  <c r="F34" i="70"/>
  <c r="F15" i="70"/>
  <c r="F24" i="70"/>
  <c r="F23" i="70"/>
  <c r="F7" i="70"/>
  <c r="F46" i="70"/>
  <c r="F27" i="70"/>
  <c r="F35" i="70"/>
  <c r="F12" i="70"/>
  <c r="F37" i="70"/>
  <c r="F22" i="70"/>
  <c r="F19" i="70"/>
  <c r="F21" i="70"/>
  <c r="F25" i="70"/>
  <c r="F17" i="70"/>
  <c r="F39" i="70"/>
  <c r="F13" i="70"/>
  <c r="F5" i="70"/>
  <c r="F42" i="70"/>
  <c r="F10" i="70"/>
  <c r="F18" i="70"/>
  <c r="F16" i="70"/>
  <c r="F6" i="70"/>
  <c r="F11" i="70"/>
  <c r="F14" i="70"/>
  <c r="F9" i="70"/>
  <c r="F54" i="70"/>
  <c r="F65" i="69"/>
  <c r="F64" i="69"/>
  <c r="F63" i="69"/>
  <c r="F62" i="69"/>
  <c r="F61" i="69"/>
  <c r="F60" i="69"/>
  <c r="F59" i="69"/>
  <c r="F58" i="69"/>
  <c r="F57" i="69"/>
  <c r="F56" i="69"/>
  <c r="F55" i="69"/>
  <c r="F54" i="69"/>
  <c r="F53" i="69"/>
  <c r="F52" i="69"/>
  <c r="F51" i="69"/>
  <c r="F50" i="69"/>
  <c r="F49" i="69"/>
  <c r="F48" i="69"/>
  <c r="F47" i="69"/>
  <c r="F46" i="69"/>
  <c r="F45" i="69"/>
  <c r="F44" i="69"/>
  <c r="F43" i="69"/>
  <c r="F42" i="69"/>
  <c r="F41" i="69"/>
  <c r="F40" i="69"/>
  <c r="F39" i="69"/>
  <c r="F38" i="69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F7" i="69"/>
  <c r="F6" i="69"/>
  <c r="F5" i="69"/>
  <c r="F8" i="68"/>
  <c r="F44" i="68"/>
  <c r="F18" i="68"/>
  <c r="F65" i="68"/>
  <c r="F14" i="68"/>
  <c r="F10" i="68"/>
  <c r="F64" i="68"/>
  <c r="F50" i="68"/>
  <c r="F60" i="68"/>
  <c r="F57" i="68"/>
  <c r="F55" i="68"/>
  <c r="F62" i="68"/>
  <c r="F53" i="68"/>
  <c r="F51" i="68"/>
  <c r="F42" i="68"/>
  <c r="F49" i="68"/>
  <c r="F22" i="68"/>
  <c r="F52" i="68"/>
  <c r="F33" i="68"/>
  <c r="F28" i="68"/>
  <c r="F21" i="68"/>
  <c r="F9" i="68"/>
  <c r="F23" i="68"/>
  <c r="F17" i="68"/>
  <c r="F40" i="68"/>
  <c r="F11" i="68"/>
  <c r="F37" i="68"/>
  <c r="F66" i="68"/>
  <c r="F56" i="68"/>
  <c r="F19" i="68"/>
  <c r="F12" i="68"/>
  <c r="F29" i="68"/>
  <c r="F31" i="68"/>
  <c r="F54" i="68"/>
  <c r="F58" i="68"/>
  <c r="F45" i="68"/>
  <c r="F32" i="68"/>
  <c r="F61" i="68"/>
  <c r="F30" i="68"/>
  <c r="F24" i="68"/>
  <c r="F39" i="68"/>
  <c r="F26" i="68"/>
  <c r="F35" i="68"/>
  <c r="F7" i="68"/>
  <c r="F16" i="68"/>
  <c r="F43" i="68"/>
  <c r="F47" i="68"/>
  <c r="F41" i="68"/>
  <c r="F48" i="68"/>
  <c r="F46" i="68"/>
  <c r="F25" i="68"/>
  <c r="F59" i="68"/>
  <c r="F38" i="68"/>
  <c r="F15" i="68"/>
  <c r="F27" i="68"/>
  <c r="F36" i="68"/>
  <c r="F6" i="68"/>
  <c r="F63" i="68"/>
  <c r="F20" i="68"/>
  <c r="F13" i="68"/>
  <c r="F34" i="68"/>
  <c r="F48" i="64"/>
  <c r="F51" i="64"/>
  <c r="F56" i="64"/>
  <c r="F63" i="64"/>
  <c r="F66" i="64"/>
  <c r="F52" i="64"/>
  <c r="F58" i="64"/>
  <c r="F60" i="64"/>
  <c r="F65" i="64"/>
  <c r="E65" i="68"/>
  <c r="G65" i="68" s="1"/>
  <c r="E26" i="64"/>
  <c r="H26" i="64" s="1"/>
  <c r="E6" i="69"/>
  <c r="H6" i="69" s="1"/>
  <c r="E13" i="68"/>
  <c r="E7" i="70"/>
  <c r="E9" i="69"/>
  <c r="H9" i="69" s="1"/>
  <c r="E63" i="68"/>
  <c r="G63" i="68" s="1"/>
  <c r="E10" i="69"/>
  <c r="G10" i="69"/>
  <c r="E6" i="68"/>
  <c r="G6" i="68" s="1"/>
  <c r="E11" i="69"/>
  <c r="E17" i="70"/>
  <c r="E38" i="68"/>
  <c r="G38" i="68" s="1"/>
  <c r="E16" i="69"/>
  <c r="E46" i="68"/>
  <c r="H46" i="68" s="1"/>
  <c r="E48" i="68"/>
  <c r="E41" i="70"/>
  <c r="G41" i="70" s="1"/>
  <c r="E20" i="69"/>
  <c r="G20" i="69"/>
  <c r="E21" i="69"/>
  <c r="E16" i="68"/>
  <c r="E23" i="69"/>
  <c r="E24" i="69"/>
  <c r="E28" i="64"/>
  <c r="E24" i="68"/>
  <c r="G24" i="68" s="1"/>
  <c r="E22" i="70"/>
  <c r="E61" i="68"/>
  <c r="G61" i="68" s="1"/>
  <c r="E48" i="64"/>
  <c r="G48" i="64"/>
  <c r="E32" i="69"/>
  <c r="H32" i="69" s="1"/>
  <c r="E54" i="64"/>
  <c r="G54" i="64" s="1"/>
  <c r="E33" i="64"/>
  <c r="E46" i="70"/>
  <c r="E29" i="64"/>
  <c r="H29" i="64" s="1"/>
  <c r="E36" i="69"/>
  <c r="E37" i="69"/>
  <c r="E65" i="70"/>
  <c r="E35" i="64"/>
  <c r="E14" i="64"/>
  <c r="E38" i="64"/>
  <c r="G38" i="64" s="1"/>
  <c r="E17" i="68"/>
  <c r="E42" i="70"/>
  <c r="G42" i="70" s="1"/>
  <c r="E45" i="69"/>
  <c r="E21" i="68"/>
  <c r="H21" i="68" s="1"/>
  <c r="E48" i="69"/>
  <c r="H48" i="69"/>
  <c r="E55" i="70"/>
  <c r="E21" i="70"/>
  <c r="G21" i="70" s="1"/>
  <c r="E28" i="70"/>
  <c r="H28" i="70" s="1"/>
  <c r="E41" i="64"/>
  <c r="E52" i="70"/>
  <c r="G52" i="70" s="1"/>
  <c r="E55" i="69"/>
  <c r="H55" i="69"/>
  <c r="E52" i="64"/>
  <c r="E60" i="64"/>
  <c r="E53" i="70"/>
  <c r="H53" i="70" s="1"/>
  <c r="E10" i="68"/>
  <c r="G10" i="68"/>
  <c r="E5" i="70"/>
  <c r="F64" i="64"/>
  <c r="F53" i="64"/>
  <c r="F43" i="64"/>
  <c r="F7" i="64"/>
  <c r="F9" i="64"/>
  <c r="F13" i="64"/>
  <c r="F11" i="64"/>
  <c r="F10" i="64"/>
  <c r="F6" i="64"/>
  <c r="F15" i="64"/>
  <c r="F20" i="64"/>
  <c r="F21" i="64"/>
  <c r="F14" i="64"/>
  <c r="F18" i="64"/>
  <c r="F12" i="64"/>
  <c r="F8" i="64"/>
  <c r="F22" i="64"/>
  <c r="F35" i="64"/>
  <c r="F24" i="64"/>
  <c r="F32" i="64"/>
  <c r="F16" i="64"/>
  <c r="F27" i="64"/>
  <c r="F19" i="64"/>
  <c r="F17" i="64"/>
  <c r="F33" i="64"/>
  <c r="F25" i="64"/>
  <c r="F23" i="64"/>
  <c r="F57" i="64"/>
  <c r="F29" i="64"/>
  <c r="F49" i="64"/>
  <c r="F55" i="64"/>
  <c r="F31" i="64"/>
  <c r="F30" i="64"/>
  <c r="F36" i="64"/>
  <c r="F37" i="64"/>
  <c r="F34" i="64"/>
  <c r="F28" i="64"/>
  <c r="F59" i="64"/>
  <c r="F46" i="64"/>
  <c r="F38" i="64"/>
  <c r="F41" i="64"/>
  <c r="F47" i="64"/>
  <c r="F45" i="64"/>
  <c r="F54" i="64"/>
  <c r="F42" i="64"/>
  <c r="F40" i="64"/>
  <c r="F62" i="64"/>
  <c r="F44" i="64"/>
  <c r="F39" i="64"/>
  <c r="F61" i="64"/>
  <c r="F26" i="64"/>
  <c r="F50" i="64"/>
  <c r="E65" i="64"/>
  <c r="E64" i="70"/>
  <c r="E57" i="64"/>
  <c r="H57" i="64" s="1"/>
  <c r="E66" i="68"/>
  <c r="E66" i="64"/>
  <c r="G66" i="64" s="1"/>
  <c r="E51" i="70"/>
  <c r="G51" i="70" s="1"/>
  <c r="E14" i="69"/>
  <c r="E57" i="68"/>
  <c r="E57" i="69"/>
  <c r="E53" i="68"/>
  <c r="E42" i="68"/>
  <c r="G42" i="68"/>
  <c r="E36" i="64"/>
  <c r="E58" i="69"/>
  <c r="E54" i="69"/>
  <c r="E44" i="70"/>
  <c r="H44" i="70" s="1"/>
  <c r="E7" i="68"/>
  <c r="G7" i="68" s="1"/>
  <c r="E49" i="68"/>
  <c r="E27" i="70"/>
  <c r="E57" i="70"/>
  <c r="H57" i="70" s="1"/>
  <c r="K57" i="70" s="1"/>
  <c r="E29" i="69"/>
  <c r="E45" i="70"/>
  <c r="E17" i="69"/>
  <c r="H17" i="69" s="1"/>
  <c r="E45" i="64"/>
  <c r="E24" i="70"/>
  <c r="H24" i="70"/>
  <c r="E35" i="70"/>
  <c r="E47" i="70"/>
  <c r="G47" i="70" s="1"/>
  <c r="E15" i="64"/>
  <c r="H15" i="64" s="1"/>
  <c r="E18" i="70"/>
  <c r="G18" i="70" s="1"/>
  <c r="E19" i="69"/>
  <c r="E39" i="64"/>
  <c r="H39" i="64" s="1"/>
  <c r="E41" i="68"/>
  <c r="E58" i="68"/>
  <c r="E61" i="70"/>
  <c r="H61" i="70" s="1"/>
  <c r="E43" i="70"/>
  <c r="G43" i="70" s="1"/>
  <c r="E35" i="68"/>
  <c r="E21" i="64"/>
  <c r="E34" i="68"/>
  <c r="E61" i="69"/>
  <c r="G61" i="69"/>
  <c r="E16" i="70"/>
  <c r="N16" i="70" s="1"/>
  <c r="E50" i="69"/>
  <c r="H50" i="69"/>
  <c r="E32" i="70"/>
  <c r="G32" i="70" s="1"/>
  <c r="K32" i="70" s="1"/>
  <c r="H32" i="70"/>
  <c r="E44" i="69"/>
  <c r="E43" i="69"/>
  <c r="E41" i="69"/>
  <c r="E33" i="70"/>
  <c r="H33" i="70"/>
  <c r="E22" i="69"/>
  <c r="E31" i="64"/>
  <c r="G31" i="64" s="1"/>
  <c r="E25" i="68"/>
  <c r="E62" i="69"/>
  <c r="G62" i="69" s="1"/>
  <c r="H62" i="69"/>
  <c r="E25" i="70"/>
  <c r="E14" i="68"/>
  <c r="E12" i="64"/>
  <c r="H12" i="64" s="1"/>
  <c r="E62" i="64"/>
  <c r="E60" i="70"/>
  <c r="E15" i="69"/>
  <c r="H15" i="69" s="1"/>
  <c r="E59" i="68"/>
  <c r="E36" i="68"/>
  <c r="H36" i="68" s="1"/>
  <c r="E40" i="70"/>
  <c r="E37" i="64"/>
  <c r="E54" i="70"/>
  <c r="E65" i="69"/>
  <c r="E42" i="69"/>
  <c r="H42" i="69" s="1"/>
  <c r="E40" i="68"/>
  <c r="E20" i="70"/>
  <c r="H20" i="70" s="1"/>
  <c r="K20" i="70" s="1"/>
  <c r="E58" i="64"/>
  <c r="E56" i="68"/>
  <c r="G56" i="68" s="1"/>
  <c r="E58" i="70"/>
  <c r="G58" i="70" s="1"/>
  <c r="E32" i="68"/>
  <c r="G32" i="68" s="1"/>
  <c r="E37" i="70"/>
  <c r="H37" i="70" s="1"/>
  <c r="E30" i="69"/>
  <c r="G30" i="69"/>
  <c r="E39" i="68"/>
  <c r="G39" i="68" s="1"/>
  <c r="E26" i="69"/>
  <c r="E13" i="70"/>
  <c r="G13" i="70" s="1"/>
  <c r="E8" i="64"/>
  <c r="H8" i="64" s="1"/>
  <c r="E55" i="68"/>
  <c r="G55" i="68" s="1"/>
  <c r="E55" i="64"/>
  <c r="E38" i="70"/>
  <c r="G38" i="70"/>
  <c r="E53" i="69"/>
  <c r="E53" i="64"/>
  <c r="E51" i="68"/>
  <c r="H51" i="68" s="1"/>
  <c r="E49" i="64"/>
  <c r="E52" i="68"/>
  <c r="E49" i="69"/>
  <c r="E10" i="64"/>
  <c r="E51" i="64"/>
  <c r="E59" i="69"/>
  <c r="H59" i="69"/>
  <c r="E26" i="70"/>
  <c r="G26" i="70" s="1"/>
  <c r="K26" i="70" s="1"/>
  <c r="E50" i="68"/>
  <c r="H16" i="68"/>
  <c r="E23" i="68"/>
  <c r="G23" i="68" s="1"/>
  <c r="E26" i="68"/>
  <c r="E63" i="70"/>
  <c r="G63" i="70" s="1"/>
  <c r="K63" i="70" s="1"/>
  <c r="E25" i="64"/>
  <c r="E20" i="64"/>
  <c r="E52" i="69"/>
  <c r="E66" i="70"/>
  <c r="G66" i="70"/>
  <c r="E63" i="64"/>
  <c r="E42" i="64"/>
  <c r="E31" i="70"/>
  <c r="E62" i="68"/>
  <c r="E25" i="69"/>
  <c r="E33" i="69"/>
  <c r="E19" i="68"/>
  <c r="E7" i="64"/>
  <c r="E30" i="64"/>
  <c r="E33" i="68"/>
  <c r="H33" i="68" s="1"/>
  <c r="E29" i="70"/>
  <c r="E13" i="64"/>
  <c r="E17" i="64"/>
  <c r="E13" i="69"/>
  <c r="E23" i="70"/>
  <c r="G23" i="70" s="1"/>
  <c r="K23" i="70" s="1"/>
  <c r="E23" i="64"/>
  <c r="E48" i="70"/>
  <c r="E18" i="69"/>
  <c r="G18" i="69"/>
  <c r="E11" i="64"/>
  <c r="E22" i="68"/>
  <c r="G22" i="68" s="1"/>
  <c r="E46" i="69"/>
  <c r="E24" i="64"/>
  <c r="E35" i="69"/>
  <c r="E39" i="69"/>
  <c r="E51" i="69"/>
  <c r="H51" i="69"/>
  <c r="E15" i="68"/>
  <c r="G15" i="68" s="1"/>
  <c r="E56" i="70"/>
  <c r="H56" i="70" s="1"/>
  <c r="E60" i="68"/>
  <c r="E31" i="68"/>
  <c r="E50" i="70"/>
  <c r="N50" i="70" s="1"/>
  <c r="E47" i="68"/>
  <c r="H47" i="68" s="1"/>
  <c r="E47" i="64"/>
  <c r="E64" i="64"/>
  <c r="G64" i="64" s="1"/>
  <c r="E63" i="69"/>
  <c r="E50" i="64"/>
  <c r="H50" i="64" s="1"/>
  <c r="E46" i="64"/>
  <c r="E27" i="64"/>
  <c r="E7" i="69"/>
  <c r="H7" i="69" s="1"/>
  <c r="E34" i="64"/>
  <c r="E28" i="68"/>
  <c r="E47" i="69"/>
  <c r="G47" i="69" s="1"/>
  <c r="E36" i="70"/>
  <c r="H36" i="70" s="1"/>
  <c r="H24" i="69"/>
  <c r="E56" i="69"/>
  <c r="H56" i="69" s="1"/>
  <c r="E59" i="70"/>
  <c r="N40" i="70"/>
  <c r="E34" i="70"/>
  <c r="H34" i="70" s="1"/>
  <c r="E29" i="68"/>
  <c r="H29" i="68" s="1"/>
  <c r="E12" i="69"/>
  <c r="E56" i="64"/>
  <c r="H56" i="64" s="1"/>
  <c r="E31" i="69"/>
  <c r="H31" i="69" s="1"/>
  <c r="E12" i="70"/>
  <c r="E14" i="70"/>
  <c r="E60" i="69"/>
  <c r="E64" i="68"/>
  <c r="E9" i="70"/>
  <c r="H9" i="70"/>
  <c r="E9" i="64"/>
  <c r="E6" i="70"/>
  <c r="N7" i="70" s="1"/>
  <c r="E44" i="68"/>
  <c r="H44" i="68" s="1"/>
  <c r="E43" i="64"/>
  <c r="E45" i="68"/>
  <c r="E59" i="64"/>
  <c r="E62" i="70"/>
  <c r="G62" i="70" s="1"/>
  <c r="E38" i="69"/>
  <c r="E61" i="64"/>
  <c r="H61" i="64" s="1"/>
  <c r="E40" i="64"/>
  <c r="E18" i="64"/>
  <c r="H18" i="64" s="1"/>
  <c r="H61" i="68"/>
  <c r="G55" i="69"/>
  <c r="U1" i="67"/>
  <c r="G57" i="69"/>
  <c r="G42" i="69"/>
  <c r="G15" i="69"/>
  <c r="G63" i="69"/>
  <c r="H47" i="69"/>
  <c r="G60" i="69"/>
  <c r="G31" i="69"/>
  <c r="G16" i="68"/>
  <c r="K16" i="68" s="1"/>
  <c r="N61" i="70"/>
  <c r="N65" i="70"/>
  <c r="G61" i="70"/>
  <c r="H55" i="68"/>
  <c r="H50" i="68"/>
  <c r="E11" i="70"/>
  <c r="E9" i="68"/>
  <c r="E10" i="70"/>
  <c r="N41" i="70" s="1"/>
  <c r="G41" i="69"/>
  <c r="E11" i="68"/>
  <c r="H11" i="68" s="1"/>
  <c r="H20" i="69"/>
  <c r="K20" i="69" s="1"/>
  <c r="H37" i="69"/>
  <c r="G37" i="69"/>
  <c r="E43" i="68"/>
  <c r="E44" i="64"/>
  <c r="G44" i="64" s="1"/>
  <c r="E28" i="69"/>
  <c r="E19" i="64"/>
  <c r="H19" i="64" s="1"/>
  <c r="E30" i="70"/>
  <c r="N64" i="70" s="1"/>
  <c r="E64" i="69"/>
  <c r="H64" i="69"/>
  <c r="E18" i="68"/>
  <c r="H18" i="68" s="1"/>
  <c r="E40" i="69"/>
  <c r="H40" i="69"/>
  <c r="E15" i="70"/>
  <c r="E8" i="70"/>
  <c r="N8" i="70" s="1"/>
  <c r="P66" i="69" s="1"/>
  <c r="E19" i="70"/>
  <c r="E37" i="68"/>
  <c r="H37" i="68" s="1"/>
  <c r="H24" i="68"/>
  <c r="E27" i="69"/>
  <c r="E16" i="64"/>
  <c r="G16" i="64" s="1"/>
  <c r="E30" i="68"/>
  <c r="G30" i="68" s="1"/>
  <c r="E22" i="64"/>
  <c r="E39" i="70"/>
  <c r="E54" i="68"/>
  <c r="E66" i="69"/>
  <c r="H66" i="69"/>
  <c r="E20" i="68"/>
  <c r="H20" i="68" s="1"/>
  <c r="E8" i="69"/>
  <c r="E6" i="64"/>
  <c r="G6" i="64" s="1"/>
  <c r="E49" i="70"/>
  <c r="G49" i="70" s="1"/>
  <c r="H46" i="69"/>
  <c r="H18" i="69"/>
  <c r="E8" i="68"/>
  <c r="G8" i="68" s="1"/>
  <c r="E5" i="69"/>
  <c r="G5" i="69"/>
  <c r="E12" i="68"/>
  <c r="E34" i="69"/>
  <c r="H7" i="70"/>
  <c r="G7" i="70"/>
  <c r="E32" i="64"/>
  <c r="H32" i="64" s="1"/>
  <c r="E27" i="68"/>
  <c r="H27" i="68" s="1"/>
  <c r="G6" i="69"/>
  <c r="G34" i="64"/>
  <c r="H60" i="64"/>
  <c r="G60" i="64"/>
  <c r="G29" i="64"/>
  <c r="H63" i="68"/>
  <c r="H14" i="68"/>
  <c r="G14" i="68"/>
  <c r="G34" i="68"/>
  <c r="H34" i="68"/>
  <c r="H42" i="68"/>
  <c r="K42" i="68" s="1"/>
  <c r="H63" i="70"/>
  <c r="G57" i="70"/>
  <c r="G56" i="70"/>
  <c r="N57" i="70"/>
  <c r="H38" i="70"/>
  <c r="N38" i="70"/>
  <c r="H23" i="70"/>
  <c r="G40" i="70"/>
  <c r="H40" i="70"/>
  <c r="H45" i="70"/>
  <c r="G20" i="70"/>
  <c r="N62" i="70"/>
  <c r="N5" i="70"/>
  <c r="H30" i="70"/>
  <c r="G66" i="69"/>
  <c r="G34" i="69"/>
  <c r="H34" i="69"/>
  <c r="G64" i="69"/>
  <c r="H41" i="70"/>
  <c r="K41" i="70" s="1"/>
  <c r="H22" i="70"/>
  <c r="H15" i="68"/>
  <c r="H10" i="69"/>
  <c r="K10" i="69"/>
  <c r="G17" i="69"/>
  <c r="G7" i="69"/>
  <c r="H38" i="68"/>
  <c r="G40" i="64"/>
  <c r="G32" i="69"/>
  <c r="H5" i="69"/>
  <c r="H56" i="68"/>
  <c r="K56" i="68" s="1"/>
  <c r="H48" i="64"/>
  <c r="G40" i="69"/>
  <c r="K40" i="69" s="1"/>
  <c r="G5" i="64"/>
  <c r="K66" i="69"/>
  <c r="H13" i="70"/>
  <c r="K13" i="70" s="1"/>
  <c r="N20" i="70"/>
  <c r="G32" i="64"/>
  <c r="G54" i="68"/>
  <c r="H54" i="68"/>
  <c r="H61" i="69"/>
  <c r="H47" i="70"/>
  <c r="H43" i="68"/>
  <c r="G9" i="69"/>
  <c r="H12" i="69"/>
  <c r="K12" i="69" s="1"/>
  <c r="H63" i="69"/>
  <c r="G29" i="70"/>
  <c r="G31" i="70"/>
  <c r="H31" i="70"/>
  <c r="H52" i="69"/>
  <c r="G52" i="69"/>
  <c r="K52" i="69" s="1"/>
  <c r="G26" i="68"/>
  <c r="H26" i="68"/>
  <c r="G19" i="69"/>
  <c r="H19" i="69"/>
  <c r="H41" i="64"/>
  <c r="G16" i="69"/>
  <c r="H16" i="69"/>
  <c r="H45" i="64"/>
  <c r="H51" i="70"/>
  <c r="K51" i="70" s="1"/>
  <c r="G12" i="69"/>
  <c r="G35" i="69"/>
  <c r="H35" i="69"/>
  <c r="H60" i="70"/>
  <c r="G50" i="69"/>
  <c r="K50" i="69"/>
  <c r="H35" i="68"/>
  <c r="H18" i="70"/>
  <c r="G54" i="69"/>
  <c r="K54" i="69" s="1"/>
  <c r="H54" i="69"/>
  <c r="G53" i="68"/>
  <c r="G47" i="68"/>
  <c r="G14" i="69"/>
  <c r="H14" i="69"/>
  <c r="N32" i="70"/>
  <c r="H14" i="64"/>
  <c r="G28" i="64"/>
  <c r="H21" i="69"/>
  <c r="K38" i="68"/>
  <c r="K37" i="69"/>
  <c r="H28" i="68"/>
  <c r="G28" i="68"/>
  <c r="K5" i="69"/>
  <c r="K18" i="69"/>
  <c r="H32" i="68"/>
  <c r="K32" i="68" s="1"/>
  <c r="G22" i="69"/>
  <c r="H22" i="69"/>
  <c r="H60" i="69"/>
  <c r="K60" i="69" s="1"/>
  <c r="G46" i="69"/>
  <c r="G33" i="70"/>
  <c r="K33" i="70" s="1"/>
  <c r="G58" i="69"/>
  <c r="G48" i="69"/>
  <c r="K48" i="69" s="1"/>
  <c r="G24" i="69"/>
  <c r="K24" i="69" s="1"/>
  <c r="H28" i="69"/>
  <c r="H39" i="69"/>
  <c r="G39" i="69"/>
  <c r="K39" i="69" s="1"/>
  <c r="G13" i="69"/>
  <c r="H13" i="69"/>
  <c r="K13" i="69" s="1"/>
  <c r="G19" i="68"/>
  <c r="H19" i="68"/>
  <c r="G10" i="64"/>
  <c r="H30" i="69"/>
  <c r="H41" i="69"/>
  <c r="H66" i="64"/>
  <c r="H23" i="69"/>
  <c r="K23" i="69" s="1"/>
  <c r="G23" i="69"/>
  <c r="G44" i="68"/>
  <c r="G51" i="68"/>
  <c r="H6" i="70"/>
  <c r="G29" i="68"/>
  <c r="K29" i="68"/>
  <c r="G49" i="69"/>
  <c r="H49" i="69"/>
  <c r="K49" i="69"/>
  <c r="H54" i="70"/>
  <c r="K54" i="70" s="1"/>
  <c r="G54" i="70"/>
  <c r="G43" i="69"/>
  <c r="H43" i="69"/>
  <c r="K43" i="69" s="1"/>
  <c r="H11" i="64"/>
  <c r="G11" i="64"/>
  <c r="H30" i="64"/>
  <c r="G30" i="64"/>
  <c r="G53" i="64"/>
  <c r="H53" i="64"/>
  <c r="G37" i="64"/>
  <c r="H37" i="64"/>
  <c r="H44" i="64"/>
  <c r="H13" i="64"/>
  <c r="G7" i="64"/>
  <c r="H38" i="64"/>
  <c r="H9" i="64"/>
  <c r="G17" i="64"/>
  <c r="H17" i="64"/>
  <c r="G18" i="64"/>
  <c r="G47" i="64"/>
  <c r="H47" i="64"/>
  <c r="K22" i="69"/>
  <c r="K19" i="69"/>
  <c r="G6" i="70"/>
  <c r="G34" i="70"/>
  <c r="H42" i="70"/>
  <c r="N26" i="70"/>
  <c r="H11" i="70"/>
  <c r="K11" i="70" s="1"/>
  <c r="N33" i="70"/>
  <c r="N42" i="70"/>
  <c r="N60" i="70"/>
  <c r="H62" i="70"/>
  <c r="K62" i="70" s="1"/>
  <c r="G65" i="70"/>
  <c r="G11" i="70"/>
  <c r="H65" i="70"/>
  <c r="K65" i="70" s="1"/>
  <c r="N10" i="70"/>
  <c r="N59" i="70"/>
  <c r="N14" i="70"/>
  <c r="P36" i="69" s="1"/>
  <c r="N23" i="70"/>
  <c r="N49" i="70"/>
  <c r="P5" i="69"/>
  <c r="P10" i="69"/>
  <c r="N9" i="70"/>
  <c r="G14" i="70"/>
  <c r="G27" i="70"/>
  <c r="G60" i="70"/>
  <c r="K60" i="70" s="1"/>
  <c r="K40" i="70"/>
  <c r="H52" i="70"/>
  <c r="G59" i="70"/>
  <c r="K18" i="70"/>
  <c r="G37" i="70"/>
  <c r="H66" i="70"/>
  <c r="K66" i="70" s="1"/>
  <c r="H27" i="70"/>
  <c r="N13" i="70"/>
  <c r="N36" i="70"/>
  <c r="P47" i="69" s="1"/>
  <c r="H16" i="70"/>
  <c r="G44" i="70"/>
  <c r="N58" i="70"/>
  <c r="G28" i="70"/>
  <c r="N52" i="70"/>
  <c r="P8" i="69"/>
  <c r="P14" i="69"/>
  <c r="N53" i="70"/>
  <c r="H43" i="70"/>
  <c r="N24" i="70"/>
  <c r="P62" i="69" s="1"/>
  <c r="N44" i="70"/>
  <c r="P26" i="69"/>
  <c r="H35" i="70"/>
  <c r="K35" i="70" s="1"/>
  <c r="G35" i="70"/>
  <c r="H46" i="70"/>
  <c r="G46" i="70"/>
  <c r="G64" i="70"/>
  <c r="N63" i="70"/>
  <c r="H64" i="70"/>
  <c r="N27" i="70"/>
  <c r="P37" i="69" s="1"/>
  <c r="H17" i="70"/>
  <c r="N37" i="70"/>
  <c r="H14" i="70"/>
  <c r="N12" i="70"/>
  <c r="H59" i="70"/>
  <c r="H26" i="70"/>
  <c r="N22" i="70"/>
  <c r="H58" i="70"/>
  <c r="N56" i="70"/>
  <c r="P58" i="69" s="1"/>
  <c r="G53" i="70"/>
  <c r="K53" i="70" s="1"/>
  <c r="N17" i="70"/>
  <c r="H39" i="70"/>
  <c r="N31" i="70"/>
  <c r="N34" i="70"/>
  <c r="G15" i="70"/>
  <c r="H15" i="70"/>
  <c r="H48" i="70"/>
  <c r="K48" i="70" s="1"/>
  <c r="N48" i="70"/>
  <c r="K38" i="70"/>
  <c r="G48" i="70"/>
  <c r="H19" i="70"/>
  <c r="H21" i="70"/>
  <c r="N45" i="70"/>
  <c r="K61" i="70"/>
  <c r="N51" i="70"/>
  <c r="P20" i="69" s="1"/>
  <c r="G9" i="70"/>
  <c r="N15" i="70"/>
  <c r="P11" i="69" s="1"/>
  <c r="N28" i="70"/>
  <c r="P19" i="69" s="1"/>
  <c r="G36" i="70"/>
  <c r="H50" i="70"/>
  <c r="N47" i="70"/>
  <c r="G50" i="70"/>
  <c r="N43" i="70"/>
  <c r="G45" i="70"/>
  <c r="N54" i="70"/>
  <c r="G5" i="70"/>
  <c r="H5" i="70"/>
  <c r="N30" i="70"/>
  <c r="P64" i="69" s="1"/>
  <c r="P28" i="69"/>
  <c r="G22" i="70"/>
  <c r="K22" i="70" s="1"/>
  <c r="H64" i="68"/>
  <c r="G64" i="68"/>
  <c r="H40" i="68"/>
  <c r="G21" i="68"/>
  <c r="G40" i="68"/>
  <c r="H45" i="68"/>
  <c r="G45" i="68"/>
  <c r="G31" i="68"/>
  <c r="G62" i="68"/>
  <c r="H39" i="68"/>
  <c r="K39" i="68" s="1"/>
  <c r="G66" i="68"/>
  <c r="H66" i="68"/>
  <c r="H30" i="68"/>
  <c r="H25" i="68"/>
  <c r="G25" i="68"/>
  <c r="H58" i="68"/>
  <c r="G58" i="68"/>
  <c r="H53" i="68"/>
  <c r="H10" i="68"/>
  <c r="K10" i="68" s="1"/>
  <c r="G46" i="68"/>
  <c r="K46" i="68" s="1"/>
  <c r="H65" i="68"/>
  <c r="G5" i="68"/>
  <c r="E3" i="68"/>
  <c r="H5" i="68"/>
  <c r="H62" i="68"/>
  <c r="G20" i="68"/>
  <c r="K20" i="68" s="1"/>
  <c r="G43" i="68"/>
  <c r="H59" i="68"/>
  <c r="G59" i="68"/>
  <c r="H41" i="68"/>
  <c r="G41" i="68"/>
  <c r="G17" i="68"/>
  <c r="H17" i="68"/>
  <c r="H6" i="68"/>
  <c r="H46" i="64"/>
  <c r="G46" i="64"/>
  <c r="H63" i="64"/>
  <c r="G25" i="64"/>
  <c r="H25" i="64"/>
  <c r="H10" i="64"/>
  <c r="G55" i="64"/>
  <c r="H55" i="64"/>
  <c r="H62" i="64"/>
  <c r="G35" i="64"/>
  <c r="K40" i="64" s="1"/>
  <c r="H35" i="64"/>
  <c r="H28" i="64"/>
  <c r="H40" i="64"/>
  <c r="G43" i="64"/>
  <c r="H43" i="64"/>
  <c r="G9" i="64"/>
  <c r="G13" i="64"/>
  <c r="H7" i="64"/>
  <c r="H21" i="64"/>
  <c r="G21" i="64"/>
  <c r="G65" i="64"/>
  <c r="H65" i="64"/>
  <c r="H52" i="64"/>
  <c r="G52" i="64"/>
  <c r="G57" i="64"/>
  <c r="G45" i="64"/>
  <c r="G59" i="64"/>
  <c r="H59" i="64"/>
  <c r="H34" i="64"/>
  <c r="H51" i="64"/>
  <c r="G51" i="64"/>
  <c r="G19" i="64"/>
  <c r="G41" i="64"/>
  <c r="H16" i="64"/>
  <c r="P33" i="69"/>
  <c r="P65" i="69"/>
  <c r="P48" i="69"/>
  <c r="P24" i="69"/>
  <c r="P46" i="69"/>
  <c r="P31" i="69"/>
  <c r="P56" i="69"/>
  <c r="P17" i="69"/>
  <c r="P42" i="69"/>
  <c r="P53" i="69"/>
  <c r="P30" i="69"/>
  <c r="P60" i="69"/>
  <c r="P57" i="69"/>
  <c r="P25" i="69"/>
  <c r="P35" i="69"/>
  <c r="P9" i="69"/>
  <c r="P51" i="69"/>
  <c r="K59" i="70"/>
  <c r="K9" i="70"/>
  <c r="K5" i="70"/>
  <c r="K50" i="70"/>
  <c r="K46" i="70"/>
  <c r="K62" i="68"/>
  <c r="P27" i="69" l="1"/>
  <c r="P44" i="69"/>
  <c r="G8" i="70"/>
  <c r="K56" i="70"/>
  <c r="P63" i="69"/>
  <c r="N6" i="70"/>
  <c r="P21" i="69"/>
  <c r="K15" i="70"/>
  <c r="P22" i="69"/>
  <c r="K43" i="70"/>
  <c r="K47" i="70"/>
  <c r="H49" i="70"/>
  <c r="K49" i="70" s="1"/>
  <c r="E3" i="70"/>
  <c r="G30" i="70"/>
  <c r="K30" i="70" s="1"/>
  <c r="P32" i="69"/>
  <c r="P59" i="69"/>
  <c r="P15" i="69"/>
  <c r="K42" i="70"/>
  <c r="H8" i="70"/>
  <c r="K8" i="70" s="1"/>
  <c r="K7" i="70"/>
  <c r="K64" i="68"/>
  <c r="K34" i="68"/>
  <c r="G11" i="68"/>
  <c r="K11" i="68" s="1"/>
  <c r="K55" i="68"/>
  <c r="K45" i="68"/>
  <c r="K43" i="68"/>
  <c r="K58" i="68"/>
  <c r="K51" i="68"/>
  <c r="K51" i="64"/>
  <c r="H54" i="64"/>
  <c r="K6" i="64"/>
  <c r="K65" i="64"/>
  <c r="K64" i="70"/>
  <c r="K31" i="70"/>
  <c r="K45" i="70"/>
  <c r="K58" i="70"/>
  <c r="K36" i="70"/>
  <c r="K30" i="68"/>
  <c r="K19" i="68"/>
  <c r="K14" i="68"/>
  <c r="K44" i="68"/>
  <c r="K6" i="68"/>
  <c r="K5" i="68"/>
  <c r="K28" i="68"/>
  <c r="K65" i="68"/>
  <c r="K17" i="68"/>
  <c r="K21" i="68"/>
  <c r="K13" i="64"/>
  <c r="K52" i="70"/>
  <c r="K21" i="70"/>
  <c r="N66" i="70"/>
  <c r="P39" i="69" s="1"/>
  <c r="K34" i="70"/>
  <c r="K6" i="70"/>
  <c r="G16" i="70"/>
  <c r="K16" i="70" s="1"/>
  <c r="N35" i="70"/>
  <c r="K44" i="70"/>
  <c r="N46" i="70"/>
  <c r="K15" i="68"/>
  <c r="H23" i="68"/>
  <c r="K23" i="68" s="1"/>
  <c r="G50" i="68"/>
  <c r="K50" i="68" s="1"/>
  <c r="K63" i="68"/>
  <c r="G18" i="68"/>
  <c r="K18" i="68" s="1"/>
  <c r="K47" i="68"/>
  <c r="K66" i="68"/>
  <c r="H22" i="68"/>
  <c r="K22" i="68" s="1"/>
  <c r="K53" i="68"/>
  <c r="H8" i="68"/>
  <c r="K8" i="68" s="1"/>
  <c r="G37" i="68"/>
  <c r="K37" i="68" s="1"/>
  <c r="K61" i="68"/>
  <c r="G33" i="68"/>
  <c r="K33" i="68" s="1"/>
  <c r="K26" i="68"/>
  <c r="H31" i="64"/>
  <c r="K31" i="64" s="1"/>
  <c r="G26" i="64"/>
  <c r="K26" i="64" s="1"/>
  <c r="K9" i="64"/>
  <c r="K5" i="64"/>
  <c r="G12" i="64"/>
  <c r="K32" i="64"/>
  <c r="K56" i="64"/>
  <c r="K52" i="64"/>
  <c r="G50" i="64"/>
  <c r="K53" i="64" s="1"/>
  <c r="G39" i="64"/>
  <c r="K19" i="64" s="1"/>
  <c r="G8" i="64"/>
  <c r="K11" i="64"/>
  <c r="K59" i="64"/>
  <c r="G61" i="64"/>
  <c r="K61" i="64" s="1"/>
  <c r="K45" i="64"/>
  <c r="K7" i="64"/>
  <c r="K35" i="64"/>
  <c r="H6" i="64"/>
  <c r="K66" i="64" s="1"/>
  <c r="K48" i="64"/>
  <c r="G56" i="64"/>
  <c r="K35" i="69"/>
  <c r="K61" i="69"/>
  <c r="K41" i="69"/>
  <c r="K7" i="69"/>
  <c r="K30" i="69"/>
  <c r="K55" i="69"/>
  <c r="K34" i="69"/>
  <c r="H38" i="69"/>
  <c r="K38" i="69"/>
  <c r="G38" i="69"/>
  <c r="H53" i="69"/>
  <c r="K53" i="69" s="1"/>
  <c r="G53" i="69"/>
  <c r="G58" i="64"/>
  <c r="K38" i="64" s="1"/>
  <c r="H58" i="64"/>
  <c r="K58" i="64" s="1"/>
  <c r="K59" i="68"/>
  <c r="H8" i="69"/>
  <c r="G8" i="69"/>
  <c r="K8" i="69" s="1"/>
  <c r="E3" i="69"/>
  <c r="G22" i="64"/>
  <c r="E3" i="64"/>
  <c r="H22" i="64"/>
  <c r="K18" i="64"/>
  <c r="K14" i="70"/>
  <c r="H26" i="69"/>
  <c r="G26" i="69"/>
  <c r="K17" i="69"/>
  <c r="G49" i="68"/>
  <c r="H49" i="68"/>
  <c r="G36" i="64"/>
  <c r="H36" i="64"/>
  <c r="K47" i="64" s="1"/>
  <c r="G13" i="68"/>
  <c r="H13" i="68"/>
  <c r="K40" i="68"/>
  <c r="K64" i="69"/>
  <c r="H31" i="68"/>
  <c r="K31" i="68" s="1"/>
  <c r="H52" i="68"/>
  <c r="G52" i="68"/>
  <c r="K37" i="70"/>
  <c r="G62" i="64"/>
  <c r="K9" i="69"/>
  <c r="K25" i="68"/>
  <c r="G9" i="68"/>
  <c r="H9" i="68"/>
  <c r="G60" i="68"/>
  <c r="H60" i="68"/>
  <c r="G51" i="69"/>
  <c r="K51" i="69" s="1"/>
  <c r="H20" i="64"/>
  <c r="G20" i="64"/>
  <c r="G49" i="64"/>
  <c r="H49" i="64"/>
  <c r="H58" i="69"/>
  <c r="K58" i="69" s="1"/>
  <c r="G57" i="68"/>
  <c r="H57" i="68"/>
  <c r="K28" i="70"/>
  <c r="K41" i="68"/>
  <c r="K63" i="69"/>
  <c r="G27" i="69"/>
  <c r="K27" i="69" s="1"/>
  <c r="H27" i="69"/>
  <c r="G12" i="70"/>
  <c r="K12" i="70" s="1"/>
  <c r="H12" i="70"/>
  <c r="H27" i="64"/>
  <c r="G27" i="64"/>
  <c r="G63" i="64"/>
  <c r="K55" i="64" s="1"/>
  <c r="G44" i="69"/>
  <c r="H44" i="69"/>
  <c r="K44" i="69" s="1"/>
  <c r="G35" i="68"/>
  <c r="K35" i="68" s="1"/>
  <c r="N18" i="70"/>
  <c r="P38" i="69" s="1"/>
  <c r="G17" i="70"/>
  <c r="K17" i="70" s="1"/>
  <c r="K10" i="64"/>
  <c r="K27" i="70"/>
  <c r="K31" i="69"/>
  <c r="G65" i="69"/>
  <c r="H65" i="69"/>
  <c r="K15" i="69"/>
  <c r="G25" i="70"/>
  <c r="H25" i="70"/>
  <c r="K29" i="69"/>
  <c r="G29" i="69"/>
  <c r="H29" i="69"/>
  <c r="H33" i="64"/>
  <c r="G33" i="64"/>
  <c r="G45" i="69"/>
  <c r="G14" i="64"/>
  <c r="K41" i="64" s="1"/>
  <c r="K32" i="69"/>
  <c r="G21" i="69"/>
  <c r="K21" i="69" s="1"/>
  <c r="G27" i="68"/>
  <c r="K27" i="68" s="1"/>
  <c r="K47" i="69"/>
  <c r="G39" i="70"/>
  <c r="K39" i="70" s="1"/>
  <c r="N39" i="70"/>
  <c r="P43" i="69" s="1"/>
  <c r="H64" i="64"/>
  <c r="G42" i="64"/>
  <c r="H42" i="64"/>
  <c r="K57" i="64" s="1"/>
  <c r="G59" i="69"/>
  <c r="K59" i="69"/>
  <c r="H7" i="68"/>
  <c r="K7" i="68" s="1"/>
  <c r="N55" i="70"/>
  <c r="P49" i="69" s="1"/>
  <c r="G55" i="70"/>
  <c r="H55" i="70"/>
  <c r="K24" i="68"/>
  <c r="N19" i="70"/>
  <c r="K54" i="68"/>
  <c r="H12" i="68"/>
  <c r="G12" i="68"/>
  <c r="K12" i="68" s="1"/>
  <c r="H45" i="69"/>
  <c r="K45" i="69" s="1"/>
  <c r="G36" i="68"/>
  <c r="K36" i="68" s="1"/>
  <c r="G24" i="64"/>
  <c r="H24" i="64"/>
  <c r="K21" i="64" s="1"/>
  <c r="H33" i="69"/>
  <c r="G33" i="69"/>
  <c r="K42" i="69"/>
  <c r="G24" i="70"/>
  <c r="K24" i="70" s="1"/>
  <c r="N25" i="70"/>
  <c r="P16" i="69" s="1"/>
  <c r="G11" i="69"/>
  <c r="H11" i="69"/>
  <c r="K14" i="69"/>
  <c r="K16" i="69"/>
  <c r="G19" i="70"/>
  <c r="K19" i="70" s="1"/>
  <c r="N21" i="70"/>
  <c r="G28" i="69"/>
  <c r="K28" i="69" s="1"/>
  <c r="N11" i="70"/>
  <c r="G10" i="70"/>
  <c r="H10" i="70"/>
  <c r="G56" i="69"/>
  <c r="K46" i="69"/>
  <c r="G23" i="64"/>
  <c r="H23" i="64"/>
  <c r="K25" i="64" s="1"/>
  <c r="N29" i="70"/>
  <c r="P52" i="69" s="1"/>
  <c r="H29" i="70"/>
  <c r="G25" i="69"/>
  <c r="H25" i="69"/>
  <c r="K25" i="69" s="1"/>
  <c r="G15" i="64"/>
  <c r="K15" i="64"/>
  <c r="H57" i="69"/>
  <c r="K57" i="69"/>
  <c r="K60" i="64"/>
  <c r="H36" i="69"/>
  <c r="G36" i="69"/>
  <c r="H48" i="68"/>
  <c r="G48" i="68"/>
  <c r="K6" i="69"/>
  <c r="K62" i="69"/>
  <c r="P41" i="69" l="1"/>
  <c r="P29" i="69"/>
  <c r="P61" i="69"/>
  <c r="P13" i="69"/>
  <c r="P40" i="69"/>
  <c r="P34" i="69"/>
  <c r="P18" i="69"/>
  <c r="P50" i="69"/>
  <c r="P45" i="69"/>
  <c r="P12" i="69"/>
  <c r="P6" i="69"/>
  <c r="P54" i="69"/>
  <c r="P23" i="69"/>
  <c r="P55" i="69"/>
  <c r="P7" i="69"/>
  <c r="K62" i="64"/>
  <c r="K12" i="64"/>
  <c r="K8" i="64"/>
  <c r="K36" i="64"/>
  <c r="K39" i="64"/>
  <c r="K57" i="68"/>
  <c r="K64" i="64"/>
  <c r="K44" i="64"/>
  <c r="G3" i="70"/>
  <c r="K25" i="70"/>
  <c r="K50" i="64"/>
  <c r="K17" i="64"/>
  <c r="K54" i="64"/>
  <c r="K37" i="64"/>
  <c r="K34" i="64"/>
  <c r="K46" i="64"/>
  <c r="K29" i="64"/>
  <c r="K43" i="64"/>
  <c r="K28" i="64"/>
  <c r="K14" i="64"/>
  <c r="K30" i="64"/>
  <c r="K63" i="64"/>
  <c r="K16" i="64"/>
  <c r="G3" i="69"/>
  <c r="K48" i="68"/>
  <c r="K56" i="69"/>
  <c r="K24" i="64"/>
  <c r="K27" i="64"/>
  <c r="K60" i="68"/>
  <c r="K22" i="64"/>
  <c r="K11" i="69"/>
  <c r="H3" i="68"/>
  <c r="I52" i="68" s="1"/>
  <c r="K26" i="69"/>
  <c r="K65" i="69"/>
  <c r="K36" i="69"/>
  <c r="K55" i="70"/>
  <c r="K42" i="64"/>
  <c r="K52" i="68"/>
  <c r="G3" i="64"/>
  <c r="K13" i="68"/>
  <c r="K29" i="70"/>
  <c r="K10" i="70"/>
  <c r="H3" i="70"/>
  <c r="K20" i="64"/>
  <c r="K9" i="68"/>
  <c r="K23" i="64"/>
  <c r="K33" i="69"/>
  <c r="H3" i="69"/>
  <c r="I53" i="69" s="1"/>
  <c r="K33" i="64"/>
  <c r="K49" i="64"/>
  <c r="G3" i="68"/>
  <c r="K49" i="68"/>
  <c r="H3" i="64"/>
  <c r="I27" i="64" s="1"/>
  <c r="K3" i="68" l="1"/>
  <c r="L42" i="68" s="1"/>
  <c r="I64" i="64"/>
  <c r="I49" i="64"/>
  <c r="I23" i="64"/>
  <c r="I58" i="64"/>
  <c r="I36" i="64"/>
  <c r="I24" i="64"/>
  <c r="I8" i="69"/>
  <c r="L17" i="68"/>
  <c r="I13" i="68"/>
  <c r="I41" i="69"/>
  <c r="I66" i="69"/>
  <c r="I24" i="69"/>
  <c r="I55" i="69"/>
  <c r="I30" i="69"/>
  <c r="I43" i="69"/>
  <c r="I40" i="69"/>
  <c r="I35" i="69"/>
  <c r="I48" i="69"/>
  <c r="I37" i="69"/>
  <c r="I54" i="69"/>
  <c r="I22" i="69"/>
  <c r="I18" i="69"/>
  <c r="I52" i="69"/>
  <c r="I39" i="69"/>
  <c r="I14" i="69"/>
  <c r="C3" i="69"/>
  <c r="I7" i="69"/>
  <c r="I23" i="69"/>
  <c r="I61" i="69"/>
  <c r="I13" i="69"/>
  <c r="I60" i="69"/>
  <c r="I34" i="69"/>
  <c r="F3" i="69"/>
  <c r="I20" i="69"/>
  <c r="I19" i="69"/>
  <c r="I10" i="69"/>
  <c r="I50" i="69"/>
  <c r="I28" i="69"/>
  <c r="I64" i="69"/>
  <c r="I63" i="69"/>
  <c r="I31" i="69"/>
  <c r="I46" i="69"/>
  <c r="I56" i="69"/>
  <c r="I9" i="69"/>
  <c r="I15" i="69"/>
  <c r="I32" i="69"/>
  <c r="I62" i="69"/>
  <c r="I47" i="69"/>
  <c r="I49" i="69"/>
  <c r="I6" i="69"/>
  <c r="I21" i="69"/>
  <c r="I17" i="69"/>
  <c r="I12" i="69"/>
  <c r="I16" i="69"/>
  <c r="I51" i="69"/>
  <c r="I59" i="69"/>
  <c r="I42" i="69"/>
  <c r="I5" i="69"/>
  <c r="J5" i="69" s="1"/>
  <c r="I30" i="70"/>
  <c r="I53" i="70"/>
  <c r="I60" i="70"/>
  <c r="I16" i="70"/>
  <c r="I63" i="70"/>
  <c r="I52" i="70"/>
  <c r="I33" i="70"/>
  <c r="I18" i="70"/>
  <c r="I22" i="70"/>
  <c r="I46" i="70"/>
  <c r="I65" i="70"/>
  <c r="C3" i="70"/>
  <c r="I66" i="70"/>
  <c r="I47" i="70"/>
  <c r="I51" i="70"/>
  <c r="I62" i="70"/>
  <c r="I28" i="70"/>
  <c r="I38" i="70"/>
  <c r="I48" i="70"/>
  <c r="I59" i="70"/>
  <c r="I44" i="70"/>
  <c r="I42" i="70"/>
  <c r="I40" i="70"/>
  <c r="I54" i="70"/>
  <c r="I43" i="70"/>
  <c r="I13" i="70"/>
  <c r="I35" i="70"/>
  <c r="I58" i="70"/>
  <c r="I17" i="70"/>
  <c r="F3" i="70"/>
  <c r="I36" i="70"/>
  <c r="I32" i="70"/>
  <c r="I57" i="70"/>
  <c r="I61" i="70"/>
  <c r="I11" i="70"/>
  <c r="I50" i="70"/>
  <c r="I5" i="70"/>
  <c r="J5" i="70" s="1"/>
  <c r="I27" i="70"/>
  <c r="I41" i="70"/>
  <c r="I34" i="70"/>
  <c r="I49" i="70"/>
  <c r="I19" i="70"/>
  <c r="I39" i="70"/>
  <c r="I7" i="70"/>
  <c r="I15" i="70"/>
  <c r="I26" i="70"/>
  <c r="I23" i="70"/>
  <c r="I8" i="70"/>
  <c r="I37" i="70"/>
  <c r="I21" i="70"/>
  <c r="I45" i="70"/>
  <c r="I56" i="70"/>
  <c r="I6" i="70"/>
  <c r="I31" i="70"/>
  <c r="I14" i="70"/>
  <c r="I64" i="70"/>
  <c r="I20" i="70"/>
  <c r="I9" i="70"/>
  <c r="I24" i="70"/>
  <c r="I55" i="70"/>
  <c r="I31" i="68"/>
  <c r="I11" i="69"/>
  <c r="I27" i="69"/>
  <c r="K3" i="69"/>
  <c r="L11" i="69" s="1"/>
  <c r="I45" i="69"/>
  <c r="I10" i="70"/>
  <c r="I33" i="69"/>
  <c r="I44" i="69"/>
  <c r="I60" i="68"/>
  <c r="I25" i="70"/>
  <c r="I57" i="69"/>
  <c r="I26" i="69"/>
  <c r="I59" i="64"/>
  <c r="I55" i="64"/>
  <c r="I10" i="64"/>
  <c r="I40" i="64"/>
  <c r="I30" i="64"/>
  <c r="F3" i="64"/>
  <c r="I53" i="64"/>
  <c r="I63" i="64"/>
  <c r="I19" i="64"/>
  <c r="I47" i="64"/>
  <c r="I5" i="64"/>
  <c r="J5" i="64" s="1"/>
  <c r="I15" i="64"/>
  <c r="I54" i="64"/>
  <c r="I26" i="64"/>
  <c r="I8" i="64"/>
  <c r="I46" i="64"/>
  <c r="I38" i="64"/>
  <c r="I37" i="64"/>
  <c r="I32" i="64"/>
  <c r="I48" i="64"/>
  <c r="I13" i="64"/>
  <c r="I21" i="64"/>
  <c r="I52" i="64"/>
  <c r="I57" i="64"/>
  <c r="I17" i="64"/>
  <c r="I28" i="64"/>
  <c r="I16" i="64"/>
  <c r="I34" i="64"/>
  <c r="I35" i="64"/>
  <c r="I7" i="64"/>
  <c r="C3" i="64"/>
  <c r="I44" i="64"/>
  <c r="I56" i="64"/>
  <c r="I6" i="64"/>
  <c r="I60" i="64"/>
  <c r="I9" i="64"/>
  <c r="I50" i="64"/>
  <c r="I29" i="64"/>
  <c r="I41" i="64"/>
  <c r="I51" i="64"/>
  <c r="I31" i="64"/>
  <c r="I61" i="64"/>
  <c r="I11" i="64"/>
  <c r="I14" i="64"/>
  <c r="I43" i="64"/>
  <c r="I12" i="64"/>
  <c r="I65" i="64"/>
  <c r="I39" i="64"/>
  <c r="I45" i="64"/>
  <c r="I62" i="64"/>
  <c r="I18" i="64"/>
  <c r="I25" i="64"/>
  <c r="I66" i="64"/>
  <c r="I9" i="68"/>
  <c r="I20" i="64"/>
  <c r="K3" i="70"/>
  <c r="L29" i="70" s="1"/>
  <c r="I25" i="69"/>
  <c r="I36" i="69"/>
  <c r="I42" i="64"/>
  <c r="I29" i="69"/>
  <c r="I22" i="64"/>
  <c r="K3" i="64"/>
  <c r="L23" i="64" s="1"/>
  <c r="I49" i="68"/>
  <c r="I65" i="69"/>
  <c r="I57" i="68"/>
  <c r="I58" i="69"/>
  <c r="I29" i="70"/>
  <c r="I38" i="69"/>
  <c r="I12" i="70"/>
  <c r="I7" i="68"/>
  <c r="I12" i="68"/>
  <c r="I33" i="64"/>
  <c r="I65" i="68"/>
  <c r="I58" i="68"/>
  <c r="I56" i="68"/>
  <c r="F3" i="68"/>
  <c r="I22" i="68"/>
  <c r="I51" i="68"/>
  <c r="I23" i="68"/>
  <c r="I16" i="68"/>
  <c r="I62" i="68"/>
  <c r="I53" i="68"/>
  <c r="I14" i="68"/>
  <c r="I44" i="68"/>
  <c r="I37" i="68"/>
  <c r="I61" i="68"/>
  <c r="I20" i="68"/>
  <c r="I21" i="68"/>
  <c r="I30" i="68"/>
  <c r="I46" i="68"/>
  <c r="I25" i="68"/>
  <c r="I26" i="68"/>
  <c r="I28" i="68"/>
  <c r="I8" i="68"/>
  <c r="J8" i="68" s="1"/>
  <c r="I19" i="68"/>
  <c r="I35" i="68"/>
  <c r="I11" i="68"/>
  <c r="I45" i="68"/>
  <c r="I10" i="68"/>
  <c r="I41" i="68"/>
  <c r="I54" i="68"/>
  <c r="I29" i="68"/>
  <c r="I17" i="68"/>
  <c r="I50" i="68"/>
  <c r="I43" i="68"/>
  <c r="I63" i="68"/>
  <c r="I33" i="68"/>
  <c r="I6" i="68"/>
  <c r="I39" i="68"/>
  <c r="I32" i="68"/>
  <c r="I47" i="68"/>
  <c r="I34" i="68"/>
  <c r="I15" i="68"/>
  <c r="I18" i="68"/>
  <c r="I38" i="68"/>
  <c r="I55" i="68"/>
  <c r="I64" i="68"/>
  <c r="I5" i="68"/>
  <c r="I27" i="68"/>
  <c r="I24" i="68"/>
  <c r="I42" i="68"/>
  <c r="C3" i="68"/>
  <c r="I36" i="68"/>
  <c r="I59" i="68"/>
  <c r="I66" i="68"/>
  <c r="I40" i="68"/>
  <c r="I48" i="68"/>
  <c r="L24" i="68" l="1"/>
  <c r="L46" i="68"/>
  <c r="L38" i="68"/>
  <c r="L11" i="70"/>
  <c r="L40" i="68"/>
  <c r="L66" i="68"/>
  <c r="L45" i="68"/>
  <c r="L14" i="68"/>
  <c r="L25" i="68"/>
  <c r="L11" i="68"/>
  <c r="L28" i="68"/>
  <c r="L52" i="68"/>
  <c r="L9" i="68"/>
  <c r="L18" i="68"/>
  <c r="L8" i="68"/>
  <c r="L63" i="68"/>
  <c r="L16" i="68"/>
  <c r="L7" i="68"/>
  <c r="L61" i="68"/>
  <c r="L50" i="68"/>
  <c r="L26" i="68"/>
  <c r="L65" i="68"/>
  <c r="L13" i="68"/>
  <c r="L48" i="68"/>
  <c r="L57" i="68"/>
  <c r="L35" i="68"/>
  <c r="L34" i="68"/>
  <c r="L32" i="68"/>
  <c r="L64" i="68"/>
  <c r="L22" i="64"/>
  <c r="L55" i="70"/>
  <c r="L36" i="68"/>
  <c r="L59" i="68"/>
  <c r="L58" i="68"/>
  <c r="L51" i="68"/>
  <c r="L56" i="68"/>
  <c r="L30" i="68"/>
  <c r="L5" i="68"/>
  <c r="M5" i="68" s="1"/>
  <c r="N5" i="68" s="1"/>
  <c r="L39" i="68"/>
  <c r="L62" i="68"/>
  <c r="L55" i="68"/>
  <c r="L10" i="68"/>
  <c r="L47" i="68"/>
  <c r="L49" i="68"/>
  <c r="L60" i="68"/>
  <c r="L54" i="68"/>
  <c r="L31" i="68"/>
  <c r="L29" i="68"/>
  <c r="L33" i="68"/>
  <c r="L53" i="68"/>
  <c r="L20" i="68"/>
  <c r="L19" i="68"/>
  <c r="L23" i="68"/>
  <c r="L21" i="68"/>
  <c r="L27" i="68"/>
  <c r="L12" i="68"/>
  <c r="L41" i="68"/>
  <c r="L6" i="68"/>
  <c r="M6" i="68" s="1"/>
  <c r="N6" i="68" s="1"/>
  <c r="L37" i="68"/>
  <c r="L43" i="68"/>
  <c r="L44" i="68"/>
  <c r="L22" i="68"/>
  <c r="L15" i="68"/>
  <c r="L20" i="64"/>
  <c r="L27" i="64"/>
  <c r="L24" i="64"/>
  <c r="L49" i="64"/>
  <c r="L33" i="64"/>
  <c r="L65" i="69"/>
  <c r="L28" i="64"/>
  <c r="L31" i="64"/>
  <c r="L47" i="64"/>
  <c r="L61" i="64"/>
  <c r="L37" i="64"/>
  <c r="L52" i="64"/>
  <c r="L12" i="64"/>
  <c r="L8" i="64"/>
  <c r="L55" i="64"/>
  <c r="L50" i="64"/>
  <c r="L19" i="64"/>
  <c r="L34" i="64"/>
  <c r="L39" i="64"/>
  <c r="L56" i="64"/>
  <c r="L51" i="64"/>
  <c r="L38" i="64"/>
  <c r="L43" i="64"/>
  <c r="L35" i="64"/>
  <c r="L40" i="64"/>
  <c r="L53" i="64"/>
  <c r="L6" i="64"/>
  <c r="L44" i="64"/>
  <c r="L32" i="64"/>
  <c r="L13" i="64"/>
  <c r="L5" i="64"/>
  <c r="M5" i="64" s="1"/>
  <c r="L30" i="64"/>
  <c r="L57" i="64"/>
  <c r="L46" i="64"/>
  <c r="L7" i="64"/>
  <c r="L45" i="64"/>
  <c r="L48" i="64"/>
  <c r="L17" i="64"/>
  <c r="L29" i="64"/>
  <c r="L54" i="64"/>
  <c r="L11" i="64"/>
  <c r="L65" i="64"/>
  <c r="L16" i="64"/>
  <c r="L26" i="64"/>
  <c r="L41" i="64"/>
  <c r="L59" i="64"/>
  <c r="L9" i="64"/>
  <c r="L14" i="64"/>
  <c r="L64" i="64"/>
  <c r="L66" i="64"/>
  <c r="L10" i="64"/>
  <c r="L36" i="64"/>
  <c r="L63" i="64"/>
  <c r="L58" i="64"/>
  <c r="L18" i="64"/>
  <c r="L15" i="64"/>
  <c r="L60" i="64"/>
  <c r="L62" i="64"/>
  <c r="L25" i="64"/>
  <c r="L21" i="64"/>
  <c r="J6" i="69"/>
  <c r="J7" i="69" s="1"/>
  <c r="J8" i="69" s="1"/>
  <c r="J9" i="69" s="1"/>
  <c r="J10" i="69" s="1"/>
  <c r="J11" i="69" s="1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J30" i="69" s="1"/>
  <c r="J31" i="69" s="1"/>
  <c r="J32" i="69" s="1"/>
  <c r="J33" i="69" s="1"/>
  <c r="J34" i="69" s="1"/>
  <c r="J35" i="69" s="1"/>
  <c r="J36" i="69" s="1"/>
  <c r="J37" i="69" s="1"/>
  <c r="J38" i="69" s="1"/>
  <c r="J39" i="69" s="1"/>
  <c r="J40" i="69" s="1"/>
  <c r="J41" i="69" s="1"/>
  <c r="J42" i="69" s="1"/>
  <c r="J43" i="69" s="1"/>
  <c r="J44" i="69" s="1"/>
  <c r="J45" i="69" s="1"/>
  <c r="J46" i="69" s="1"/>
  <c r="J47" i="69" s="1"/>
  <c r="J48" i="69" s="1"/>
  <c r="J49" i="69" s="1"/>
  <c r="J50" i="69" s="1"/>
  <c r="J51" i="69" s="1"/>
  <c r="J52" i="69" s="1"/>
  <c r="J53" i="69" s="1"/>
  <c r="J54" i="69" s="1"/>
  <c r="J55" i="69" s="1"/>
  <c r="J56" i="69" s="1"/>
  <c r="J57" i="69" s="1"/>
  <c r="J58" i="69" s="1"/>
  <c r="J59" i="69" s="1"/>
  <c r="J60" i="69" s="1"/>
  <c r="J61" i="69" s="1"/>
  <c r="J62" i="69" s="1"/>
  <c r="J63" i="69" s="1"/>
  <c r="J64" i="69" s="1"/>
  <c r="J65" i="69" s="1"/>
  <c r="J66" i="69" s="1"/>
  <c r="L42" i="64"/>
  <c r="L33" i="69"/>
  <c r="L18" i="69"/>
  <c r="L10" i="69"/>
  <c r="L52" i="69"/>
  <c r="L37" i="69"/>
  <c r="L23" i="69"/>
  <c r="L60" i="69"/>
  <c r="L19" i="69"/>
  <c r="L48" i="69"/>
  <c r="L24" i="69"/>
  <c r="L22" i="69"/>
  <c r="L54" i="69"/>
  <c r="L66" i="69"/>
  <c r="L40" i="69"/>
  <c r="L30" i="69"/>
  <c r="L41" i="69"/>
  <c r="L5" i="69"/>
  <c r="M5" i="69" s="1"/>
  <c r="L34" i="69"/>
  <c r="L13" i="69"/>
  <c r="L47" i="69"/>
  <c r="L50" i="69"/>
  <c r="L49" i="69"/>
  <c r="L12" i="69"/>
  <c r="L61" i="69"/>
  <c r="L7" i="69"/>
  <c r="L35" i="69"/>
  <c r="L55" i="69"/>
  <c r="L43" i="69"/>
  <c r="L39" i="69"/>
  <c r="L20" i="69"/>
  <c r="L59" i="69"/>
  <c r="L15" i="69"/>
  <c r="L51" i="69"/>
  <c r="L45" i="69"/>
  <c r="L25" i="69"/>
  <c r="L8" i="69"/>
  <c r="L32" i="69"/>
  <c r="L62" i="69"/>
  <c r="L29" i="69"/>
  <c r="L44" i="69"/>
  <c r="L46" i="69"/>
  <c r="L57" i="69"/>
  <c r="L58" i="69"/>
  <c r="L21" i="69"/>
  <c r="L31" i="69"/>
  <c r="L64" i="69"/>
  <c r="L16" i="69"/>
  <c r="L6" i="69"/>
  <c r="L28" i="69"/>
  <c r="L27" i="69"/>
  <c r="L63" i="69"/>
  <c r="L42" i="69"/>
  <c r="L17" i="69"/>
  <c r="L14" i="69"/>
  <c r="L9" i="69"/>
  <c r="L38" i="69"/>
  <c r="L53" i="69"/>
  <c r="L26" i="69"/>
  <c r="L60" i="70"/>
  <c r="L5" i="70"/>
  <c r="M5" i="70" s="1"/>
  <c r="L9" i="70"/>
  <c r="L42" i="70"/>
  <c r="L6" i="70"/>
  <c r="L33" i="70"/>
  <c r="L26" i="70"/>
  <c r="L40" i="70"/>
  <c r="L57" i="70"/>
  <c r="L15" i="70"/>
  <c r="L32" i="70"/>
  <c r="L51" i="70"/>
  <c r="L13" i="70"/>
  <c r="L53" i="70"/>
  <c r="L45" i="70"/>
  <c r="L22" i="70"/>
  <c r="L66" i="70"/>
  <c r="L61" i="70"/>
  <c r="L16" i="70"/>
  <c r="L17" i="70"/>
  <c r="L50" i="70"/>
  <c r="L41" i="70"/>
  <c r="L56" i="70"/>
  <c r="L46" i="70"/>
  <c r="L65" i="70"/>
  <c r="L34" i="70"/>
  <c r="L49" i="70"/>
  <c r="L7" i="70"/>
  <c r="L58" i="70"/>
  <c r="L54" i="70"/>
  <c r="L63" i="70"/>
  <c r="L38" i="70"/>
  <c r="L23" i="70"/>
  <c r="L62" i="70"/>
  <c r="L43" i="70"/>
  <c r="L48" i="70"/>
  <c r="L35" i="70"/>
  <c r="L44" i="70"/>
  <c r="L64" i="70"/>
  <c r="L47" i="70"/>
  <c r="L10" i="70"/>
  <c r="L36" i="70"/>
  <c r="L20" i="70"/>
  <c r="L30" i="70"/>
  <c r="L31" i="70"/>
  <c r="L52" i="70"/>
  <c r="L59" i="70"/>
  <c r="L19" i="70"/>
  <c r="L8" i="70"/>
  <c r="L21" i="70"/>
  <c r="L24" i="70"/>
  <c r="L12" i="70"/>
  <c r="L37" i="70"/>
  <c r="L25" i="70"/>
  <c r="L27" i="70"/>
  <c r="L14" i="70"/>
  <c r="L18" i="70"/>
  <c r="L39" i="70"/>
  <c r="L28" i="70"/>
  <c r="N5" i="64"/>
  <c r="J6" i="64"/>
  <c r="L56" i="69"/>
  <c r="L36" i="69"/>
  <c r="M6" i="70" l="1"/>
  <c r="M7" i="68"/>
  <c r="J7" i="64"/>
  <c r="N6" i="64"/>
  <c r="M6" i="64"/>
  <c r="M7" i="64" s="1"/>
  <c r="M8" i="64" s="1"/>
  <c r="M9" i="64" s="1"/>
  <c r="M10" i="64" s="1"/>
  <c r="M11" i="64" s="1"/>
  <c r="M12" i="64" s="1"/>
  <c r="M13" i="64" s="1"/>
  <c r="M14" i="64" s="1"/>
  <c r="M15" i="64" s="1"/>
  <c r="M16" i="64" s="1"/>
  <c r="M17" i="64" s="1"/>
  <c r="M18" i="64" s="1"/>
  <c r="M19" i="64" s="1"/>
  <c r="M20" i="64" s="1"/>
  <c r="M21" i="64" s="1"/>
  <c r="M22" i="64" s="1"/>
  <c r="M23" i="64" s="1"/>
  <c r="M24" i="64" s="1"/>
  <c r="M25" i="64" s="1"/>
  <c r="M26" i="64" s="1"/>
  <c r="M27" i="64" s="1"/>
  <c r="M28" i="64" s="1"/>
  <c r="M29" i="64" s="1"/>
  <c r="M30" i="64" s="1"/>
  <c r="M31" i="64" s="1"/>
  <c r="M32" i="64" s="1"/>
  <c r="M33" i="64" s="1"/>
  <c r="M34" i="64" s="1"/>
  <c r="M35" i="64" s="1"/>
  <c r="M36" i="64" s="1"/>
  <c r="M37" i="64" s="1"/>
  <c r="M38" i="64" s="1"/>
  <c r="M39" i="64" s="1"/>
  <c r="M40" i="64" s="1"/>
  <c r="M41" i="64" s="1"/>
  <c r="M42" i="64" s="1"/>
  <c r="M43" i="64" s="1"/>
  <c r="M44" i="64" s="1"/>
  <c r="M45" i="64" s="1"/>
  <c r="M46" i="64" s="1"/>
  <c r="M47" i="64" s="1"/>
  <c r="M48" i="64" s="1"/>
  <c r="M49" i="64" s="1"/>
  <c r="M50" i="64" s="1"/>
  <c r="M51" i="64" s="1"/>
  <c r="M52" i="64" s="1"/>
  <c r="M53" i="64" s="1"/>
  <c r="M54" i="64" s="1"/>
  <c r="M55" i="64" s="1"/>
  <c r="M56" i="64" s="1"/>
  <c r="M57" i="64" s="1"/>
  <c r="M58" i="64" s="1"/>
  <c r="M59" i="64" s="1"/>
  <c r="M60" i="64" s="1"/>
  <c r="M61" i="64" s="1"/>
  <c r="M62" i="64" s="1"/>
  <c r="M63" i="64" s="1"/>
  <c r="M64" i="64" s="1"/>
  <c r="M65" i="64" s="1"/>
  <c r="M66" i="64" s="1"/>
  <c r="M7" i="69"/>
  <c r="M8" i="69" s="1"/>
  <c r="M9" i="69" s="1"/>
  <c r="M10" i="69" s="1"/>
  <c r="M11" i="69" s="1"/>
  <c r="M12" i="69" s="1"/>
  <c r="M13" i="69" s="1"/>
  <c r="M14" i="69" s="1"/>
  <c r="M15" i="69" s="1"/>
  <c r="M16" i="69" s="1"/>
  <c r="M17" i="69" s="1"/>
  <c r="M18" i="69" s="1"/>
  <c r="M19" i="69" s="1"/>
  <c r="M20" i="69" s="1"/>
  <c r="M21" i="69" s="1"/>
  <c r="M22" i="69" s="1"/>
  <c r="M23" i="69" s="1"/>
  <c r="M24" i="69" s="1"/>
  <c r="M25" i="69" s="1"/>
  <c r="M26" i="69" s="1"/>
  <c r="M27" i="69" s="1"/>
  <c r="M28" i="69" s="1"/>
  <c r="M29" i="69" s="1"/>
  <c r="M30" i="69" s="1"/>
  <c r="M31" i="69" s="1"/>
  <c r="M32" i="69" s="1"/>
  <c r="M33" i="69" s="1"/>
  <c r="M34" i="69" s="1"/>
  <c r="M35" i="69" s="1"/>
  <c r="M36" i="69" s="1"/>
  <c r="M37" i="69" s="1"/>
  <c r="M38" i="69" s="1"/>
  <c r="M39" i="69" s="1"/>
  <c r="M40" i="69" s="1"/>
  <c r="M41" i="69" s="1"/>
  <c r="M42" i="69" s="1"/>
  <c r="M43" i="69" s="1"/>
  <c r="M44" i="69" s="1"/>
  <c r="M45" i="69" s="1"/>
  <c r="M46" i="69" s="1"/>
  <c r="M47" i="69" s="1"/>
  <c r="M48" i="69" s="1"/>
  <c r="M49" i="69" s="1"/>
  <c r="M50" i="69" s="1"/>
  <c r="M51" i="69" s="1"/>
  <c r="M52" i="69" s="1"/>
  <c r="M53" i="69" s="1"/>
  <c r="M54" i="69" s="1"/>
  <c r="M55" i="69" s="1"/>
  <c r="M56" i="69" s="1"/>
  <c r="M57" i="69" s="1"/>
  <c r="M58" i="69" s="1"/>
  <c r="M59" i="69" s="1"/>
  <c r="M60" i="69" s="1"/>
  <c r="M61" i="69" s="1"/>
  <c r="M62" i="69" s="1"/>
  <c r="M63" i="69" s="1"/>
  <c r="M64" i="69" s="1"/>
  <c r="M65" i="69" s="1"/>
  <c r="M66" i="69" s="1"/>
  <c r="M7" i="70"/>
  <c r="M8" i="70" s="1"/>
  <c r="M9" i="70" s="1"/>
  <c r="M10" i="70" s="1"/>
  <c r="M11" i="70" s="1"/>
  <c r="M12" i="70" s="1"/>
  <c r="M13" i="70" s="1"/>
  <c r="M14" i="70" s="1"/>
  <c r="M15" i="70" s="1"/>
  <c r="M16" i="70" s="1"/>
  <c r="M17" i="70" s="1"/>
  <c r="M18" i="70" s="1"/>
  <c r="M19" i="70" s="1"/>
  <c r="M20" i="70" s="1"/>
  <c r="M21" i="70" s="1"/>
  <c r="M22" i="70" s="1"/>
  <c r="M23" i="70" s="1"/>
  <c r="M24" i="70" s="1"/>
  <c r="M25" i="70" s="1"/>
  <c r="M26" i="70" s="1"/>
  <c r="M27" i="70" s="1"/>
  <c r="M28" i="70" s="1"/>
  <c r="M29" i="70" s="1"/>
  <c r="M30" i="70" s="1"/>
  <c r="M31" i="70" s="1"/>
  <c r="M32" i="70" s="1"/>
  <c r="M33" i="70" s="1"/>
  <c r="M34" i="70" s="1"/>
  <c r="M35" i="70" s="1"/>
  <c r="M36" i="70" s="1"/>
  <c r="M37" i="70" s="1"/>
  <c r="M38" i="70" s="1"/>
  <c r="M39" i="70" s="1"/>
  <c r="M40" i="70" s="1"/>
  <c r="M41" i="70" s="1"/>
  <c r="M42" i="70" s="1"/>
  <c r="M43" i="70" s="1"/>
  <c r="M44" i="70" s="1"/>
  <c r="M45" i="70" s="1"/>
  <c r="M46" i="70" s="1"/>
  <c r="M47" i="70" s="1"/>
  <c r="M48" i="70" s="1"/>
  <c r="M49" i="70" s="1"/>
  <c r="M50" i="70" s="1"/>
  <c r="M51" i="70" s="1"/>
  <c r="M52" i="70" s="1"/>
  <c r="M53" i="70" s="1"/>
  <c r="M54" i="70" s="1"/>
  <c r="M55" i="70" s="1"/>
  <c r="M56" i="70" s="1"/>
  <c r="M57" i="70" s="1"/>
  <c r="M58" i="70" s="1"/>
  <c r="M59" i="70" s="1"/>
  <c r="M60" i="70" s="1"/>
  <c r="M61" i="70" s="1"/>
  <c r="M62" i="70" s="1"/>
  <c r="M63" i="70" s="1"/>
  <c r="M64" i="70" s="1"/>
  <c r="M65" i="70" s="1"/>
  <c r="M66" i="70" s="1"/>
  <c r="M6" i="69"/>
  <c r="N7" i="68" l="1"/>
  <c r="O23" i="69" s="1"/>
  <c r="V23" i="69" s="1"/>
  <c r="M8" i="68"/>
  <c r="N7" i="64"/>
  <c r="J8" i="64"/>
  <c r="N8" i="68" l="1"/>
  <c r="M9" i="68"/>
  <c r="J9" i="64"/>
  <c r="N8" i="64"/>
  <c r="N23" i="69" s="1"/>
  <c r="N9" i="68" l="1"/>
  <c r="M10" i="68"/>
  <c r="J10" i="64"/>
  <c r="N9" i="64"/>
  <c r="T23" i="69"/>
  <c r="U23" i="69"/>
  <c r="Q23" i="69"/>
  <c r="N10" i="68" l="1"/>
  <c r="M11" i="68"/>
  <c r="AU23" i="69"/>
  <c r="AN23" i="69"/>
  <c r="AH23" i="69"/>
  <c r="AG23" i="69"/>
  <c r="AJ23" i="69"/>
  <c r="AW23" i="69"/>
  <c r="AR23" i="69"/>
  <c r="AS23" i="69"/>
  <c r="AL23" i="69"/>
  <c r="AK23" i="69"/>
  <c r="AM23" i="69"/>
  <c r="AI23" i="69"/>
  <c r="AT23" i="69"/>
  <c r="AP23" i="69"/>
  <c r="AQ23" i="69"/>
  <c r="AV23" i="69"/>
  <c r="AE23" i="69"/>
  <c r="AD23" i="69"/>
  <c r="AC23" i="69"/>
  <c r="Z23" i="69"/>
  <c r="X23" i="69"/>
  <c r="Y23" i="69"/>
  <c r="AB23" i="69"/>
  <c r="AA23" i="69"/>
  <c r="J11" i="64"/>
  <c r="N10" i="64"/>
  <c r="O10" i="69" l="1"/>
  <c r="V10" i="69" s="1"/>
  <c r="N10" i="69"/>
  <c r="N11" i="68"/>
  <c r="O41" i="69" s="1"/>
  <c r="V41" i="69" s="1"/>
  <c r="M12" i="68"/>
  <c r="N11" i="64"/>
  <c r="N7" i="69" s="1"/>
  <c r="J12" i="64"/>
  <c r="T10" i="69" l="1"/>
  <c r="Q10" i="69"/>
  <c r="U10" i="69"/>
  <c r="M13" i="68"/>
  <c r="N12" i="68"/>
  <c r="U7" i="69"/>
  <c r="N12" i="64"/>
  <c r="J13" i="64"/>
  <c r="AU10" i="69" l="1"/>
  <c r="AT10" i="69"/>
  <c r="AQ10" i="69"/>
  <c r="AI10" i="69"/>
  <c r="AW10" i="69"/>
  <c r="AM10" i="69"/>
  <c r="AP10" i="69"/>
  <c r="AR10" i="69"/>
  <c r="AH10" i="69"/>
  <c r="AS10" i="69"/>
  <c r="AV10" i="69"/>
  <c r="AJ10" i="69"/>
  <c r="AG10" i="69"/>
  <c r="AK10" i="69"/>
  <c r="AL10" i="69"/>
  <c r="AN10" i="69"/>
  <c r="AE10" i="69"/>
  <c r="AD10" i="69"/>
  <c r="Z10" i="69"/>
  <c r="Y10" i="69"/>
  <c r="AB10" i="69"/>
  <c r="AA10" i="69"/>
  <c r="AC10" i="69"/>
  <c r="X10" i="69"/>
  <c r="N13" i="68"/>
  <c r="M14" i="68"/>
  <c r="AG7" i="69"/>
  <c r="AQ7" i="69"/>
  <c r="AM7" i="69"/>
  <c r="AR7" i="69"/>
  <c r="AJ7" i="69"/>
  <c r="AK7" i="69"/>
  <c r="AV7" i="69"/>
  <c r="AL7" i="69"/>
  <c r="AW7" i="69"/>
  <c r="AH7" i="69"/>
  <c r="AN7" i="69"/>
  <c r="AT7" i="69"/>
  <c r="AP7" i="69"/>
  <c r="AS7" i="69"/>
  <c r="AU7" i="69"/>
  <c r="AI7" i="69"/>
  <c r="J14" i="64"/>
  <c r="N13" i="64"/>
  <c r="O45" i="69" l="1"/>
  <c r="V45" i="69" s="1"/>
  <c r="O61" i="69"/>
  <c r="V61" i="69" s="1"/>
  <c r="N61" i="69"/>
  <c r="N45" i="69"/>
  <c r="N14" i="68"/>
  <c r="O62" i="69" s="1"/>
  <c r="M15" i="68"/>
  <c r="O7" i="69"/>
  <c r="O5" i="69"/>
  <c r="V5" i="69" s="1"/>
  <c r="J15" i="64"/>
  <c r="N14" i="64"/>
  <c r="T45" i="69" l="1"/>
  <c r="U45" i="69"/>
  <c r="Q45" i="69"/>
  <c r="U61" i="69"/>
  <c r="Q61" i="69"/>
  <c r="T61" i="69"/>
  <c r="N41" i="69"/>
  <c r="Q41" i="69" s="1"/>
  <c r="N62" i="69"/>
  <c r="U62" i="69" s="1"/>
  <c r="V7" i="69"/>
  <c r="T7" i="69"/>
  <c r="Q7" i="69"/>
  <c r="M16" i="68"/>
  <c r="N15" i="68"/>
  <c r="O13" i="69" s="1"/>
  <c r="V13" i="69" s="1"/>
  <c r="V62" i="69"/>
  <c r="N15" i="64"/>
  <c r="N22" i="69" s="1"/>
  <c r="J16" i="64"/>
  <c r="T41" i="69" l="1"/>
  <c r="AE41" i="69" s="1"/>
  <c r="U41" i="69"/>
  <c r="AT41" i="69" s="1"/>
  <c r="Q62" i="69"/>
  <c r="AB61" i="69"/>
  <c r="AE61" i="69"/>
  <c r="Z61" i="69"/>
  <c r="X61" i="69"/>
  <c r="AD61" i="69"/>
  <c r="Y61" i="69"/>
  <c r="AA61" i="69"/>
  <c r="AC61" i="69"/>
  <c r="T62" i="69"/>
  <c r="AA62" i="69" s="1"/>
  <c r="AS61" i="69"/>
  <c r="AG61" i="69"/>
  <c r="AJ61" i="69"/>
  <c r="AU61" i="69"/>
  <c r="AN61" i="69"/>
  <c r="AL61" i="69"/>
  <c r="AH61" i="69"/>
  <c r="AV61" i="69"/>
  <c r="AQ61" i="69"/>
  <c r="AW61" i="69"/>
  <c r="AP61" i="69"/>
  <c r="AR61" i="69"/>
  <c r="AI61" i="69"/>
  <c r="AM61" i="69"/>
  <c r="AK61" i="69"/>
  <c r="AT61" i="69"/>
  <c r="AJ62" i="69"/>
  <c r="AW62" i="69"/>
  <c r="AN62" i="69"/>
  <c r="AM62" i="69"/>
  <c r="AP62" i="69"/>
  <c r="AU62" i="69"/>
  <c r="AS62" i="69"/>
  <c r="AL62" i="69"/>
  <c r="AV62" i="69"/>
  <c r="AI62" i="69"/>
  <c r="AG62" i="69"/>
  <c r="AT62" i="69"/>
  <c r="AQ62" i="69"/>
  <c r="AH62" i="69"/>
  <c r="AK62" i="69"/>
  <c r="AR62" i="69"/>
  <c r="AJ45" i="69"/>
  <c r="AV45" i="69"/>
  <c r="AG45" i="69"/>
  <c r="AH45" i="69"/>
  <c r="AT45" i="69"/>
  <c r="AU45" i="69"/>
  <c r="AI45" i="69"/>
  <c r="AP45" i="69"/>
  <c r="AK45" i="69"/>
  <c r="AN45" i="69"/>
  <c r="AR45" i="69"/>
  <c r="AM45" i="69"/>
  <c r="AS45" i="69"/>
  <c r="AW45" i="69"/>
  <c r="AQ45" i="69"/>
  <c r="AL45" i="69"/>
  <c r="X45" i="69"/>
  <c r="AC45" i="69"/>
  <c r="Y45" i="69"/>
  <c r="AE45" i="69"/>
  <c r="Z45" i="69"/>
  <c r="AA45" i="69"/>
  <c r="AD45" i="69"/>
  <c r="AB45" i="69"/>
  <c r="AE7" i="69"/>
  <c r="AD7" i="69"/>
  <c r="X7" i="69"/>
  <c r="AA7" i="69"/>
  <c r="AC7" i="69"/>
  <c r="Z7" i="69"/>
  <c r="Y7" i="69"/>
  <c r="AB7" i="69"/>
  <c r="N16" i="68"/>
  <c r="O22" i="69" s="1"/>
  <c r="V22" i="69" s="1"/>
  <c r="M17" i="68"/>
  <c r="U22" i="69"/>
  <c r="Z41" i="69"/>
  <c r="N16" i="64"/>
  <c r="N27" i="69" s="1"/>
  <c r="J17" i="64"/>
  <c r="AG41" i="69" l="1"/>
  <c r="AN41" i="69"/>
  <c r="AP41" i="69"/>
  <c r="AD41" i="69"/>
  <c r="AU41" i="69"/>
  <c r="AC41" i="69"/>
  <c r="AK41" i="69"/>
  <c r="Y41" i="69"/>
  <c r="AC62" i="69"/>
  <c r="AJ41" i="69"/>
  <c r="AW41" i="69"/>
  <c r="AH41" i="69"/>
  <c r="AB41" i="69"/>
  <c r="AV41" i="69"/>
  <c r="AQ41" i="69"/>
  <c r="AL41" i="69"/>
  <c r="AA41" i="69"/>
  <c r="AS41" i="69"/>
  <c r="AM41" i="69"/>
  <c r="X41" i="69"/>
  <c r="X62" i="69"/>
  <c r="Y62" i="69"/>
  <c r="Z62" i="69"/>
  <c r="AB62" i="69"/>
  <c r="AD62" i="69"/>
  <c r="AE62" i="69"/>
  <c r="Q22" i="69"/>
  <c r="N17" i="68"/>
  <c r="O43" i="69" s="1"/>
  <c r="V43" i="69" s="1"/>
  <c r="M18" i="68"/>
  <c r="T22" i="69"/>
  <c r="X22" i="69" s="1"/>
  <c r="N17" i="64"/>
  <c r="N13" i="69" s="1"/>
  <c r="J18" i="64"/>
  <c r="U27" i="69"/>
  <c r="AM22" i="69"/>
  <c r="AQ22" i="69"/>
  <c r="AH22" i="69"/>
  <c r="AR22" i="69"/>
  <c r="AG22" i="69"/>
  <c r="AK22" i="69"/>
  <c r="AL22" i="69"/>
  <c r="AI22" i="69"/>
  <c r="AT22" i="69"/>
  <c r="AP22" i="69"/>
  <c r="AN22" i="69"/>
  <c r="AW22" i="69"/>
  <c r="AS22" i="69"/>
  <c r="AV22" i="69"/>
  <c r="AJ22" i="69"/>
  <c r="AU22" i="69"/>
  <c r="AC22" i="69" l="1"/>
  <c r="AD22" i="69"/>
  <c r="Y22" i="69"/>
  <c r="AB22" i="69"/>
  <c r="Z22" i="69"/>
  <c r="AA22" i="69"/>
  <c r="AE22" i="69"/>
  <c r="N18" i="68"/>
  <c r="O64" i="69" s="1"/>
  <c r="V64" i="69" s="1"/>
  <c r="M19" i="68"/>
  <c r="J19" i="64"/>
  <c r="N18" i="64"/>
  <c r="N43" i="69" s="1"/>
  <c r="Q13" i="69"/>
  <c r="T13" i="69"/>
  <c r="U13" i="69"/>
  <c r="AK27" i="69"/>
  <c r="AN27" i="69"/>
  <c r="AV27" i="69"/>
  <c r="AT27" i="69"/>
  <c r="AH27" i="69"/>
  <c r="AQ27" i="69"/>
  <c r="AW27" i="69"/>
  <c r="AL27" i="69"/>
  <c r="AI27" i="69"/>
  <c r="AR27" i="69"/>
  <c r="AU27" i="69"/>
  <c r="AS27" i="69"/>
  <c r="AJ27" i="69"/>
  <c r="AM27" i="69"/>
  <c r="N19" i="68" l="1"/>
  <c r="M20" i="68"/>
  <c r="AU13" i="69"/>
  <c r="AS13" i="69"/>
  <c r="AW13" i="69"/>
  <c r="AK13" i="69"/>
  <c r="AT13" i="69"/>
  <c r="AM13" i="69"/>
  <c r="AR13" i="69"/>
  <c r="AL13" i="69"/>
  <c r="AQ13" i="69"/>
  <c r="AI13" i="69"/>
  <c r="AG13" i="69"/>
  <c r="AV13" i="69"/>
  <c r="AN13" i="69"/>
  <c r="AH13" i="69"/>
  <c r="AP13" i="69"/>
  <c r="AJ13" i="69"/>
  <c r="AC13" i="69"/>
  <c r="X13" i="69"/>
  <c r="AA13" i="69"/>
  <c r="Y13" i="69"/>
  <c r="Z13" i="69"/>
  <c r="AB13" i="69"/>
  <c r="AE13" i="69"/>
  <c r="AD13" i="69"/>
  <c r="Q43" i="69"/>
  <c r="U43" i="69"/>
  <c r="T43" i="69"/>
  <c r="N19" i="64"/>
  <c r="N8" i="69" s="1"/>
  <c r="J20" i="64"/>
  <c r="M21" i="68" l="1"/>
  <c r="N20" i="68"/>
  <c r="N20" i="64"/>
  <c r="J21" i="64"/>
  <c r="AC43" i="69"/>
  <c r="AE43" i="69"/>
  <c r="AA43" i="69"/>
  <c r="X43" i="69"/>
  <c r="AD43" i="69"/>
  <c r="Z43" i="69"/>
  <c r="AB43" i="69"/>
  <c r="Y43" i="69"/>
  <c r="AM43" i="69"/>
  <c r="AJ43" i="69"/>
  <c r="AH43" i="69"/>
  <c r="AU43" i="69"/>
  <c r="AQ43" i="69"/>
  <c r="AL43" i="69"/>
  <c r="AI43" i="69"/>
  <c r="AN43" i="69"/>
  <c r="AK43" i="69"/>
  <c r="AW43" i="69"/>
  <c r="AR43" i="69"/>
  <c r="AV43" i="69"/>
  <c r="AT43" i="69"/>
  <c r="AS43" i="69"/>
  <c r="U8" i="69"/>
  <c r="O8" i="69" l="1"/>
  <c r="V8" i="69" s="1"/>
  <c r="O36" i="69"/>
  <c r="V36" i="69" s="1"/>
  <c r="N44" i="69"/>
  <c r="U44" i="69" s="1"/>
  <c r="N36" i="69"/>
  <c r="M22" i="68"/>
  <c r="N21" i="68"/>
  <c r="AU8" i="69"/>
  <c r="AH8" i="69"/>
  <c r="AP8" i="69"/>
  <c r="AS8" i="69"/>
  <c r="AI8" i="69"/>
  <c r="AN8" i="69"/>
  <c r="AV8" i="69"/>
  <c r="AJ8" i="69"/>
  <c r="AQ8" i="69"/>
  <c r="AR8" i="69"/>
  <c r="AK8" i="69"/>
  <c r="AG8" i="69"/>
  <c r="AL8" i="69"/>
  <c r="AW8" i="69"/>
  <c r="AM8" i="69"/>
  <c r="AT8" i="69"/>
  <c r="N21" i="64"/>
  <c r="N6" i="69" s="1"/>
  <c r="J22" i="64"/>
  <c r="Q8" i="69" l="1"/>
  <c r="O46" i="69"/>
  <c r="V46" i="69" s="1"/>
  <c r="O37" i="69"/>
  <c r="V37" i="69" s="1"/>
  <c r="T8" i="69"/>
  <c r="AE8" i="69" s="1"/>
  <c r="T36" i="69"/>
  <c r="U36" i="69"/>
  <c r="Q36" i="69"/>
  <c r="M23" i="68"/>
  <c r="N22" i="68"/>
  <c r="O50" i="69" s="1"/>
  <c r="V50" i="69" s="1"/>
  <c r="AL44" i="69"/>
  <c r="AU44" i="69"/>
  <c r="AJ44" i="69"/>
  <c r="AK44" i="69"/>
  <c r="AW44" i="69"/>
  <c r="AQ44" i="69"/>
  <c r="AS44" i="69"/>
  <c r="AH44" i="69"/>
  <c r="AT44" i="69"/>
  <c r="AI44" i="69"/>
  <c r="AM44" i="69"/>
  <c r="AV44" i="69"/>
  <c r="AR44" i="69"/>
  <c r="AN44" i="69"/>
  <c r="U6" i="69"/>
  <c r="J23" i="64"/>
  <c r="N22" i="64"/>
  <c r="N28" i="69" s="1"/>
  <c r="AB8" i="69" l="1"/>
  <c r="Y8" i="69"/>
  <c r="Z8" i="69"/>
  <c r="AC8" i="69"/>
  <c r="AD8" i="69"/>
  <c r="AA8" i="69"/>
  <c r="AM36" i="69"/>
  <c r="AI36" i="69"/>
  <c r="AS36" i="69"/>
  <c r="AJ36" i="69"/>
  <c r="AL36" i="69"/>
  <c r="AW36" i="69"/>
  <c r="AH36" i="69"/>
  <c r="AV36" i="69"/>
  <c r="AK36" i="69"/>
  <c r="AR36" i="69"/>
  <c r="AU36" i="69"/>
  <c r="AQ36" i="69"/>
  <c r="AT36" i="69"/>
  <c r="AN36" i="69"/>
  <c r="X36" i="69"/>
  <c r="AC36" i="69"/>
  <c r="Y36" i="69"/>
  <c r="AB36" i="69"/>
  <c r="Z36" i="69"/>
  <c r="AD36" i="69"/>
  <c r="AE36" i="69"/>
  <c r="AA36" i="69"/>
  <c r="N23" i="68"/>
  <c r="O44" i="69" s="1"/>
  <c r="M24" i="68"/>
  <c r="AK6" i="69"/>
  <c r="AW6" i="69"/>
  <c r="AJ6" i="69"/>
  <c r="AH6" i="69"/>
  <c r="AT6" i="69"/>
  <c r="AS6" i="69"/>
  <c r="AN6" i="69"/>
  <c r="AG6" i="69"/>
  <c r="AM6" i="69"/>
  <c r="AV6" i="69"/>
  <c r="AL6" i="69"/>
  <c r="AR6" i="69"/>
  <c r="AI6" i="69"/>
  <c r="AP6" i="69"/>
  <c r="AU6" i="69"/>
  <c r="AQ6" i="69"/>
  <c r="U28" i="69"/>
  <c r="J24" i="64"/>
  <c r="N23" i="64"/>
  <c r="N46" i="69" s="1"/>
  <c r="V44" i="69" l="1"/>
  <c r="Q44" i="69"/>
  <c r="T44" i="69"/>
  <c r="N24" i="68"/>
  <c r="O27" i="69" s="1"/>
  <c r="M25" i="68"/>
  <c r="U46" i="69"/>
  <c r="T46" i="69"/>
  <c r="Q46" i="69"/>
  <c r="J25" i="64"/>
  <c r="N24" i="64"/>
  <c r="N50" i="69" s="1"/>
  <c r="AK28" i="69"/>
  <c r="AW28" i="69"/>
  <c r="AI28" i="69"/>
  <c r="AJ28" i="69"/>
  <c r="AS28" i="69"/>
  <c r="AM28" i="69"/>
  <c r="AQ28" i="69"/>
  <c r="AG28" i="69"/>
  <c r="AV28" i="69"/>
  <c r="AU28" i="69"/>
  <c r="AP28" i="69"/>
  <c r="AH28" i="69"/>
  <c r="AT28" i="69"/>
  <c r="AL28" i="69"/>
  <c r="AN28" i="69"/>
  <c r="AR28" i="69"/>
  <c r="N25" i="68" l="1"/>
  <c r="O16" i="69" s="1"/>
  <c r="V16" i="69" s="1"/>
  <c r="M26" i="68"/>
  <c r="T27" i="69"/>
  <c r="Q27" i="69"/>
  <c r="V27" i="69"/>
  <c r="Y44" i="69"/>
  <c r="Z44" i="69"/>
  <c r="AE44" i="69"/>
  <c r="AC44" i="69"/>
  <c r="AA44" i="69"/>
  <c r="AD44" i="69"/>
  <c r="AB44" i="69"/>
  <c r="T50" i="69"/>
  <c r="U50" i="69"/>
  <c r="Q50" i="69"/>
  <c r="R50" i="69" s="1"/>
  <c r="J26" i="64"/>
  <c r="N25" i="64"/>
  <c r="N37" i="69" s="1"/>
  <c r="AC46" i="69"/>
  <c r="Y46" i="69"/>
  <c r="AE46" i="69"/>
  <c r="AB46" i="69"/>
  <c r="AA46" i="69"/>
  <c r="AD46" i="69"/>
  <c r="Z46" i="69"/>
  <c r="AG46" i="69"/>
  <c r="AI46" i="69"/>
  <c r="AM46" i="69"/>
  <c r="AS46" i="69"/>
  <c r="AK46" i="69"/>
  <c r="AL46" i="69"/>
  <c r="AQ46" i="69"/>
  <c r="AR46" i="69"/>
  <c r="AW46" i="69"/>
  <c r="AJ46" i="69"/>
  <c r="AP46" i="69"/>
  <c r="AU46" i="69"/>
  <c r="AH46" i="69"/>
  <c r="AT46" i="69"/>
  <c r="AV46" i="69"/>
  <c r="AN46" i="69"/>
  <c r="N26" i="68" l="1"/>
  <c r="O25" i="69" s="1"/>
  <c r="V25" i="69" s="1"/>
  <c r="M27" i="68"/>
  <c r="AB27" i="69"/>
  <c r="AE27" i="69"/>
  <c r="Y27" i="69"/>
  <c r="AD27" i="69"/>
  <c r="Z27" i="69"/>
  <c r="AC27" i="69"/>
  <c r="AA27" i="69"/>
  <c r="J27" i="64"/>
  <c r="N26" i="64"/>
  <c r="N64" i="69" s="1"/>
  <c r="AS50" i="69"/>
  <c r="AH50" i="69"/>
  <c r="AK50" i="69"/>
  <c r="AT50" i="69"/>
  <c r="AV50" i="69"/>
  <c r="AU50" i="69"/>
  <c r="AN50" i="69"/>
  <c r="AI50" i="69"/>
  <c r="AW50" i="69"/>
  <c r="AM50" i="69"/>
  <c r="AQ50" i="69"/>
  <c r="AR50" i="69"/>
  <c r="AL50" i="69"/>
  <c r="AJ50" i="69"/>
  <c r="Y50" i="69"/>
  <c r="Z50" i="69"/>
  <c r="AC50" i="69"/>
  <c r="AA50" i="69"/>
  <c r="AD50" i="69"/>
  <c r="AB50" i="69"/>
  <c r="AE50" i="69"/>
  <c r="T37" i="69"/>
  <c r="U37" i="69"/>
  <c r="Q37" i="69"/>
  <c r="R37" i="69" s="1"/>
  <c r="M28" i="68" l="1"/>
  <c r="N27" i="68"/>
  <c r="O12" i="69" s="1"/>
  <c r="V12" i="69" s="1"/>
  <c r="N27" i="64"/>
  <c r="N30" i="69" s="1"/>
  <c r="J28" i="64"/>
  <c r="AB37" i="69"/>
  <c r="AC37" i="69"/>
  <c r="Y37" i="69"/>
  <c r="AD37" i="69"/>
  <c r="Z37" i="69"/>
  <c r="AE37" i="69"/>
  <c r="AA37" i="69"/>
  <c r="AT37" i="69"/>
  <c r="AN37" i="69"/>
  <c r="AR37" i="69"/>
  <c r="AM37" i="69"/>
  <c r="AL37" i="69"/>
  <c r="AW37" i="69"/>
  <c r="AQ37" i="69"/>
  <c r="AH37" i="69"/>
  <c r="AK37" i="69"/>
  <c r="AI37" i="69"/>
  <c r="AJ37" i="69"/>
  <c r="AV37" i="69"/>
  <c r="AU37" i="69"/>
  <c r="AS37" i="69"/>
  <c r="U64" i="69"/>
  <c r="T64" i="69"/>
  <c r="Q64" i="69"/>
  <c r="M29" i="68" l="1"/>
  <c r="N28" i="68"/>
  <c r="O47" i="69" s="1"/>
  <c r="V47" i="69" s="1"/>
  <c r="AC64" i="69"/>
  <c r="Z64" i="69"/>
  <c r="Y64" i="69"/>
  <c r="X64" i="69"/>
  <c r="AA64" i="69"/>
  <c r="AD64" i="69"/>
  <c r="AE64" i="69"/>
  <c r="AB64" i="69"/>
  <c r="AP64" i="69"/>
  <c r="AQ64" i="69"/>
  <c r="AU64" i="69"/>
  <c r="AS64" i="69"/>
  <c r="AW64" i="69"/>
  <c r="AN64" i="69"/>
  <c r="AJ64" i="69"/>
  <c r="AR64" i="69"/>
  <c r="AV64" i="69"/>
  <c r="AM64" i="69"/>
  <c r="AT64" i="69"/>
  <c r="AI64" i="69"/>
  <c r="AH64" i="69"/>
  <c r="AK64" i="69"/>
  <c r="AL64" i="69"/>
  <c r="AG64" i="69"/>
  <c r="N28" i="64"/>
  <c r="N25" i="69" s="1"/>
  <c r="J29" i="64"/>
  <c r="U30" i="69"/>
  <c r="N29" i="68" l="1"/>
  <c r="O35" i="69" s="1"/>
  <c r="V35" i="69" s="1"/>
  <c r="M30" i="68"/>
  <c r="U25" i="69"/>
  <c r="T25" i="69"/>
  <c r="Q25" i="69"/>
  <c r="J30" i="64"/>
  <c r="N29" i="64"/>
  <c r="N35" i="69" s="1"/>
  <c r="AW30" i="69"/>
  <c r="AN30" i="69"/>
  <c r="AQ30" i="69"/>
  <c r="AL30" i="69"/>
  <c r="AV30" i="69"/>
  <c r="AR30" i="69"/>
  <c r="AS30" i="69"/>
  <c r="AH30" i="69"/>
  <c r="AT30" i="69"/>
  <c r="AJ30" i="69"/>
  <c r="AI30" i="69"/>
  <c r="AM30" i="69"/>
  <c r="AU30" i="69"/>
  <c r="AK30" i="69"/>
  <c r="N30" i="68" l="1"/>
  <c r="O28" i="69" s="1"/>
  <c r="M31" i="68"/>
  <c r="U35" i="69"/>
  <c r="Q35" i="69"/>
  <c r="R35" i="69" s="1"/>
  <c r="T35" i="69"/>
  <c r="J31" i="64"/>
  <c r="N30" i="64"/>
  <c r="N48" i="69" s="1"/>
  <c r="AC25" i="69"/>
  <c r="AD25" i="69"/>
  <c r="Y25" i="69"/>
  <c r="Z25" i="69"/>
  <c r="AE25" i="69"/>
  <c r="AA25" i="69"/>
  <c r="AB25" i="69"/>
  <c r="AG25" i="69"/>
  <c r="AP25" i="69"/>
  <c r="AV25" i="69"/>
  <c r="AQ25" i="69"/>
  <c r="AT25" i="69"/>
  <c r="AK25" i="69"/>
  <c r="AN25" i="69"/>
  <c r="AM25" i="69"/>
  <c r="AL25" i="69"/>
  <c r="AW25" i="69"/>
  <c r="AU25" i="69"/>
  <c r="AS25" i="69"/>
  <c r="AJ25" i="69"/>
  <c r="AH25" i="69"/>
  <c r="T28" i="69" l="1"/>
  <c r="Q28" i="69"/>
  <c r="V28" i="69"/>
  <c r="N31" i="68"/>
  <c r="O34" i="69" s="1"/>
  <c r="V34" i="69" s="1"/>
  <c r="M32" i="68"/>
  <c r="U48" i="69"/>
  <c r="J32" i="64"/>
  <c r="N31" i="64"/>
  <c r="N16" i="69" s="1"/>
  <c r="AD35" i="69"/>
  <c r="Z35" i="69"/>
  <c r="AB35" i="69"/>
  <c r="AC35" i="69"/>
  <c r="AA35" i="69"/>
  <c r="Y35" i="69"/>
  <c r="AE35" i="69"/>
  <c r="AR35" i="69"/>
  <c r="AN35" i="69"/>
  <c r="AV35" i="69"/>
  <c r="AW35" i="69"/>
  <c r="AJ35" i="69"/>
  <c r="AT35" i="69"/>
  <c r="AK35" i="69"/>
  <c r="AH35" i="69"/>
  <c r="AL35" i="69"/>
  <c r="AS35" i="69"/>
  <c r="AQ35" i="69"/>
  <c r="AU35" i="69"/>
  <c r="AI35" i="69"/>
  <c r="AM35" i="69"/>
  <c r="Y28" i="69" l="1"/>
  <c r="AE28" i="69"/>
  <c r="AD28" i="69"/>
  <c r="AA28" i="69"/>
  <c r="Z28" i="69"/>
  <c r="AC28" i="69"/>
  <c r="AB28" i="69"/>
  <c r="N32" i="68"/>
  <c r="O30" i="69" s="1"/>
  <c r="M33" i="68"/>
  <c r="U16" i="69"/>
  <c r="Q16" i="69"/>
  <c r="T16" i="69"/>
  <c r="J33" i="64"/>
  <c r="N32" i="64"/>
  <c r="N12" i="69" s="1"/>
  <c r="AN48" i="69"/>
  <c r="AT48" i="69"/>
  <c r="AS48" i="69"/>
  <c r="AI48" i="69"/>
  <c r="AG48" i="69"/>
  <c r="AJ48" i="69"/>
  <c r="AW48" i="69"/>
  <c r="AV48" i="69"/>
  <c r="AL48" i="69"/>
  <c r="AM48" i="69"/>
  <c r="AP48" i="69"/>
  <c r="AK48" i="69"/>
  <c r="AU48" i="69"/>
  <c r="AR48" i="69"/>
  <c r="Q30" i="69" l="1"/>
  <c r="T30" i="69"/>
  <c r="V30" i="69"/>
  <c r="M34" i="68"/>
  <c r="N33" i="68"/>
  <c r="O48" i="69" s="1"/>
  <c r="N33" i="64"/>
  <c r="N34" i="69" s="1"/>
  <c r="J34" i="64"/>
  <c r="AC16" i="69"/>
  <c r="AA16" i="69"/>
  <c r="AE16" i="69"/>
  <c r="Z16" i="69"/>
  <c r="X16" i="69"/>
  <c r="Y16" i="69"/>
  <c r="AD16" i="69"/>
  <c r="AK16" i="69"/>
  <c r="AN16" i="69"/>
  <c r="AG16" i="69"/>
  <c r="AM16" i="69"/>
  <c r="AU16" i="69"/>
  <c r="AS16" i="69"/>
  <c r="AI16" i="69"/>
  <c r="AT16" i="69"/>
  <c r="AW16" i="69"/>
  <c r="AJ16" i="69"/>
  <c r="AP16" i="69"/>
  <c r="AR16" i="69"/>
  <c r="AL16" i="69"/>
  <c r="AV16" i="69"/>
  <c r="T12" i="69"/>
  <c r="U12" i="69"/>
  <c r="Q12" i="69"/>
  <c r="AB30" i="69" l="1"/>
  <c r="AE30" i="69"/>
  <c r="AC30" i="69"/>
  <c r="Y30" i="69"/>
  <c r="Z30" i="69"/>
  <c r="AA30" i="69"/>
  <c r="AD30" i="69"/>
  <c r="N34" i="68"/>
  <c r="O6" i="69" s="1"/>
  <c r="M35" i="68"/>
  <c r="V48" i="69"/>
  <c r="T48" i="69"/>
  <c r="Q48" i="69"/>
  <c r="AL12" i="69"/>
  <c r="AU12" i="69"/>
  <c r="AJ12" i="69"/>
  <c r="AS12" i="69"/>
  <c r="AN12" i="69"/>
  <c r="AW12" i="69"/>
  <c r="AK12" i="69"/>
  <c r="AM12" i="69"/>
  <c r="AR12" i="69"/>
  <c r="AI12" i="69"/>
  <c r="AG12" i="69"/>
  <c r="AP12" i="69"/>
  <c r="AV12" i="69"/>
  <c r="AT12" i="69"/>
  <c r="N34" i="64"/>
  <c r="N47" i="69" s="1"/>
  <c r="J35" i="64"/>
  <c r="AD12" i="69"/>
  <c r="Y12" i="69"/>
  <c r="AA12" i="69"/>
  <c r="AE12" i="69"/>
  <c r="AC12" i="69"/>
  <c r="Z12" i="69"/>
  <c r="U34" i="69"/>
  <c r="T34" i="69"/>
  <c r="Q34" i="69"/>
  <c r="R34" i="69" s="1"/>
  <c r="N35" i="68" l="1"/>
  <c r="O24" i="69" s="1"/>
  <c r="V24" i="69" s="1"/>
  <c r="M36" i="68"/>
  <c r="AC48" i="69"/>
  <c r="AE48" i="69"/>
  <c r="AA48" i="69"/>
  <c r="X48" i="69"/>
  <c r="Y48" i="69"/>
  <c r="Z48" i="69"/>
  <c r="AD48" i="69"/>
  <c r="V6" i="69"/>
  <c r="Q6" i="69"/>
  <c r="T6" i="69"/>
  <c r="T47" i="69"/>
  <c r="Q47" i="69"/>
  <c r="R47" i="69" s="1"/>
  <c r="U47" i="69"/>
  <c r="AL34" i="69"/>
  <c r="AI34" i="69"/>
  <c r="AU34" i="69"/>
  <c r="AM34" i="69"/>
  <c r="AN34" i="69"/>
  <c r="AS34" i="69"/>
  <c r="AW34" i="69"/>
  <c r="AR34" i="69"/>
  <c r="AJ34" i="69"/>
  <c r="AH34" i="69"/>
  <c r="AV34" i="69"/>
  <c r="AQ34" i="69"/>
  <c r="J36" i="64"/>
  <c r="N35" i="64"/>
  <c r="N40" i="69" s="1"/>
  <c r="AD34" i="69"/>
  <c r="AE34" i="69"/>
  <c r="Y34" i="69"/>
  <c r="Z34" i="69"/>
  <c r="AC34" i="69"/>
  <c r="AA34" i="69"/>
  <c r="AD6" i="69" l="1"/>
  <c r="AC6" i="69"/>
  <c r="Z6" i="69"/>
  <c r="X6" i="69"/>
  <c r="AA6" i="69"/>
  <c r="AB6" i="69"/>
  <c r="Y6" i="69"/>
  <c r="AE6" i="69"/>
  <c r="N36" i="68"/>
  <c r="O11" i="69" s="1"/>
  <c r="V11" i="69" s="1"/>
  <c r="M37" i="68"/>
  <c r="U40" i="69"/>
  <c r="Z47" i="69"/>
  <c r="AD47" i="69"/>
  <c r="AE47" i="69"/>
  <c r="AA47" i="69"/>
  <c r="AC47" i="69"/>
  <c r="X47" i="69"/>
  <c r="N36" i="64"/>
  <c r="N24" i="69" s="1"/>
  <c r="J37" i="64"/>
  <c r="AV47" i="69"/>
  <c r="AO47" i="69"/>
  <c r="AS47" i="69"/>
  <c r="AG47" i="69"/>
  <c r="AJ47" i="69"/>
  <c r="AQ47" i="69"/>
  <c r="AW47" i="69"/>
  <c r="AH47" i="69"/>
  <c r="AM47" i="69"/>
  <c r="AF47" i="69"/>
  <c r="AN47" i="69"/>
  <c r="AP47" i="69"/>
  <c r="N37" i="68" l="1"/>
  <c r="O40" i="69" s="1"/>
  <c r="M38" i="68"/>
  <c r="T24" i="69"/>
  <c r="U24" i="69"/>
  <c r="Q24" i="69"/>
  <c r="AR40" i="69"/>
  <c r="AL40" i="69"/>
  <c r="AN40" i="69"/>
  <c r="AG40" i="69"/>
  <c r="AJ40" i="69"/>
  <c r="AI40" i="69"/>
  <c r="AT40" i="69"/>
  <c r="AP40" i="69"/>
  <c r="AK40" i="69"/>
  <c r="AU40" i="69"/>
  <c r="AM40" i="69"/>
  <c r="AW40" i="69"/>
  <c r="AV40" i="69"/>
  <c r="AS40" i="69"/>
  <c r="J38" i="64"/>
  <c r="N37" i="64"/>
  <c r="N11" i="69" s="1"/>
  <c r="V40" i="69" l="1"/>
  <c r="Q40" i="69"/>
  <c r="T40" i="69"/>
  <c r="N38" i="68"/>
  <c r="O14" i="69" s="1"/>
  <c r="V14" i="69" s="1"/>
  <c r="M39" i="68"/>
  <c r="J39" i="64"/>
  <c r="N38" i="64"/>
  <c r="N42" i="69" s="1"/>
  <c r="Z24" i="69"/>
  <c r="AD24" i="69"/>
  <c r="AE24" i="69"/>
  <c r="AA24" i="69"/>
  <c r="Y24" i="69"/>
  <c r="AC24" i="69"/>
  <c r="U11" i="69"/>
  <c r="Q11" i="69"/>
  <c r="T11" i="69"/>
  <c r="AS24" i="69"/>
  <c r="AP24" i="69"/>
  <c r="AJ24" i="69"/>
  <c r="AV24" i="69"/>
  <c r="AG24" i="69"/>
  <c r="AU24" i="69"/>
  <c r="AQ24" i="69"/>
  <c r="AW24" i="69"/>
  <c r="AM24" i="69"/>
  <c r="AN24" i="69"/>
  <c r="AR24" i="69"/>
  <c r="AI24" i="69"/>
  <c r="AH24" i="69"/>
  <c r="AL24" i="69"/>
  <c r="N39" i="68" l="1"/>
  <c r="O26" i="69" s="1"/>
  <c r="V26" i="69" s="1"/>
  <c r="M40" i="68"/>
  <c r="AE40" i="69"/>
  <c r="Y40" i="69"/>
  <c r="AC40" i="69"/>
  <c r="AA40" i="69"/>
  <c r="AD40" i="69"/>
  <c r="Z40" i="69"/>
  <c r="AU11" i="69"/>
  <c r="AM11" i="69"/>
  <c r="AW11" i="69"/>
  <c r="AJ11" i="69"/>
  <c r="AS11" i="69"/>
  <c r="AN11" i="69"/>
  <c r="AH11" i="69"/>
  <c r="AR11" i="69"/>
  <c r="AV11" i="69"/>
  <c r="AQ11" i="69"/>
  <c r="AI11" i="69"/>
  <c r="AL11" i="69"/>
  <c r="U42" i="69"/>
  <c r="N39" i="64"/>
  <c r="N19" i="69" s="1"/>
  <c r="J40" i="64"/>
  <c r="AE11" i="69"/>
  <c r="X11" i="69"/>
  <c r="Z11" i="69"/>
  <c r="AD11" i="69"/>
  <c r="AC11" i="69"/>
  <c r="AA11" i="69"/>
  <c r="Y11" i="69"/>
  <c r="N40" i="68" l="1"/>
  <c r="O42" i="69" s="1"/>
  <c r="M41" i="68"/>
  <c r="U19" i="69"/>
  <c r="AM42" i="69"/>
  <c r="AN42" i="69"/>
  <c r="AT42" i="69"/>
  <c r="AK42" i="69"/>
  <c r="AR42" i="69"/>
  <c r="AL42" i="69"/>
  <c r="AP42" i="69"/>
  <c r="AJ42" i="69"/>
  <c r="AI42" i="69"/>
  <c r="AS42" i="69"/>
  <c r="AV42" i="69"/>
  <c r="AG42" i="69"/>
  <c r="AW42" i="69"/>
  <c r="AU42" i="69"/>
  <c r="N40" i="64"/>
  <c r="N26" i="69" s="1"/>
  <c r="J41" i="64"/>
  <c r="N41" i="68" l="1"/>
  <c r="O19" i="69" s="1"/>
  <c r="M42" i="68"/>
  <c r="V42" i="69"/>
  <c r="Q42" i="69"/>
  <c r="T42" i="69"/>
  <c r="J42" i="64"/>
  <c r="N41" i="64"/>
  <c r="N52" i="69" s="1"/>
  <c r="U26" i="69"/>
  <c r="T26" i="69"/>
  <c r="Q26" i="69"/>
  <c r="AQ19" i="69"/>
  <c r="AU19" i="69"/>
  <c r="AH19" i="69"/>
  <c r="AW19" i="69"/>
  <c r="AM19" i="69"/>
  <c r="AV19" i="69"/>
  <c r="AL19" i="69"/>
  <c r="AI19" i="69"/>
  <c r="AS19" i="69"/>
  <c r="AR19" i="69"/>
  <c r="AN19" i="69"/>
  <c r="AJ19" i="69"/>
  <c r="V19" i="69" l="1"/>
  <c r="Q19" i="69"/>
  <c r="R19" i="69" s="1"/>
  <c r="T19" i="69"/>
  <c r="AD42" i="69"/>
  <c r="Z42" i="69"/>
  <c r="AE42" i="69"/>
  <c r="X42" i="69"/>
  <c r="AA42" i="69"/>
  <c r="AC42" i="69"/>
  <c r="Y42" i="69"/>
  <c r="M43" i="68"/>
  <c r="N42" i="68"/>
  <c r="O52" i="69" s="1"/>
  <c r="V52" i="69" s="1"/>
  <c r="U52" i="69"/>
  <c r="J43" i="64"/>
  <c r="N42" i="64"/>
  <c r="N14" i="69" s="1"/>
  <c r="Y26" i="69"/>
  <c r="X26" i="69"/>
  <c r="AD26" i="69"/>
  <c r="AA26" i="69"/>
  <c r="AE26" i="69"/>
  <c r="AC26" i="69"/>
  <c r="Z26" i="69"/>
  <c r="AP26" i="69"/>
  <c r="AW26" i="69"/>
  <c r="AN26" i="69"/>
  <c r="AL26" i="69"/>
  <c r="AQ26" i="69"/>
  <c r="AG26" i="69"/>
  <c r="AU26" i="69"/>
  <c r="AS26" i="69"/>
  <c r="AJ26" i="69"/>
  <c r="AV26" i="69"/>
  <c r="AH26" i="69"/>
  <c r="AM26" i="69"/>
  <c r="AR26" i="69"/>
  <c r="AI26" i="69"/>
  <c r="T52" i="69" l="1"/>
  <c r="AD52" i="69" s="1"/>
  <c r="N43" i="68"/>
  <c r="O21" i="69" s="1"/>
  <c r="V21" i="69" s="1"/>
  <c r="M44" i="68"/>
  <c r="Q52" i="69"/>
  <c r="Y19" i="69"/>
  <c r="AD19" i="69"/>
  <c r="AA19" i="69"/>
  <c r="AC19" i="69"/>
  <c r="AE19" i="69"/>
  <c r="Z19" i="69"/>
  <c r="AU52" i="69"/>
  <c r="AI52" i="69"/>
  <c r="AJ52" i="69"/>
  <c r="AN52" i="69"/>
  <c r="AT52" i="69"/>
  <c r="AR52" i="69"/>
  <c r="AS52" i="69"/>
  <c r="AK52" i="69"/>
  <c r="AM52" i="69"/>
  <c r="AW52" i="69"/>
  <c r="AV52" i="69"/>
  <c r="AL52" i="69"/>
  <c r="T14" i="69"/>
  <c r="Q14" i="69"/>
  <c r="U14" i="69"/>
  <c r="J44" i="64"/>
  <c r="N43" i="64"/>
  <c r="N65" i="69" s="1"/>
  <c r="Z52" i="69" l="1"/>
  <c r="Y52" i="69"/>
  <c r="X52" i="69"/>
  <c r="AA52" i="69"/>
  <c r="AE52" i="69"/>
  <c r="AC52" i="69"/>
  <c r="N44" i="68"/>
  <c r="O65" i="69" s="1"/>
  <c r="V65" i="69" s="1"/>
  <c r="M45" i="68"/>
  <c r="AD14" i="69"/>
  <c r="X14" i="69"/>
  <c r="Z14" i="69"/>
  <c r="AE14" i="69"/>
  <c r="AC14" i="69"/>
  <c r="AA14" i="69"/>
  <c r="Y14" i="69"/>
  <c r="U65" i="69"/>
  <c r="J45" i="64"/>
  <c r="N44" i="64"/>
  <c r="N21" i="69" s="1"/>
  <c r="AL14" i="69"/>
  <c r="AJ14" i="69"/>
  <c r="AN14" i="69"/>
  <c r="AG14" i="69"/>
  <c r="AT14" i="69"/>
  <c r="AK14" i="69"/>
  <c r="AR14" i="69"/>
  <c r="AM14" i="69"/>
  <c r="AP14" i="69"/>
  <c r="AI14" i="69"/>
  <c r="AU14" i="69"/>
  <c r="AW14" i="69"/>
  <c r="AS14" i="69"/>
  <c r="AV14" i="69"/>
  <c r="T65" i="69" l="1"/>
  <c r="M46" i="68"/>
  <c r="N45" i="68"/>
  <c r="O31" i="69" s="1"/>
  <c r="V31" i="69" s="1"/>
  <c r="Q65" i="69"/>
  <c r="R65" i="69" s="1"/>
  <c r="T21" i="69"/>
  <c r="U21" i="69"/>
  <c r="Q21" i="69"/>
  <c r="R21" i="69" s="1"/>
  <c r="AM65" i="69"/>
  <c r="AU65" i="69"/>
  <c r="AN65" i="69"/>
  <c r="AJ65" i="69"/>
  <c r="AQ65" i="69"/>
  <c r="AV65" i="69"/>
  <c r="AS65" i="69"/>
  <c r="AH65" i="69"/>
  <c r="AW65" i="69"/>
  <c r="AR65" i="69"/>
  <c r="AL65" i="69"/>
  <c r="AI65" i="69"/>
  <c r="N45" i="64"/>
  <c r="N17" i="69" s="1"/>
  <c r="J46" i="64"/>
  <c r="AE65" i="69" l="1"/>
  <c r="Y65" i="69"/>
  <c r="AD65" i="69"/>
  <c r="AC65" i="69"/>
  <c r="Z65" i="69"/>
  <c r="AA65" i="69"/>
  <c r="N46" i="68"/>
  <c r="O17" i="69" s="1"/>
  <c r="V17" i="69" s="1"/>
  <c r="M47" i="68"/>
  <c r="N46" i="64"/>
  <c r="N51" i="69" s="1"/>
  <c r="J47" i="64"/>
  <c r="AQ21" i="69"/>
  <c r="AM21" i="69"/>
  <c r="AV21" i="69"/>
  <c r="AS21" i="69"/>
  <c r="AI21" i="69"/>
  <c r="AW21" i="69"/>
  <c r="AL21" i="69"/>
  <c r="AU21" i="69"/>
  <c r="AR21" i="69"/>
  <c r="AJ21" i="69"/>
  <c r="AN21" i="69"/>
  <c r="AH21" i="69"/>
  <c r="Y21" i="69"/>
  <c r="AA21" i="69"/>
  <c r="AD21" i="69"/>
  <c r="AE21" i="69"/>
  <c r="Z21" i="69"/>
  <c r="AC21" i="69"/>
  <c r="U17" i="69"/>
  <c r="Q17" i="69" l="1"/>
  <c r="R17" i="69" s="1"/>
  <c r="T17" i="69"/>
  <c r="Z17" i="69" s="1"/>
  <c r="M48" i="68"/>
  <c r="N47" i="68"/>
  <c r="O20" i="69" s="1"/>
  <c r="V20" i="69" s="1"/>
  <c r="AH17" i="69"/>
  <c r="AS17" i="69"/>
  <c r="AI17" i="69"/>
  <c r="AW17" i="69"/>
  <c r="AJ17" i="69"/>
  <c r="AV17" i="69"/>
  <c r="AN17" i="69"/>
  <c r="AR17" i="69"/>
  <c r="AM17" i="69"/>
  <c r="AL17" i="69"/>
  <c r="AQ17" i="69"/>
  <c r="AU17" i="69"/>
  <c r="J48" i="64"/>
  <c r="N47" i="64"/>
  <c r="N20" i="69" s="1"/>
  <c r="U51" i="69"/>
  <c r="AD17" i="69" l="1"/>
  <c r="Y17" i="69"/>
  <c r="AC17" i="69"/>
  <c r="AA17" i="69"/>
  <c r="AE17" i="69"/>
  <c r="M49" i="68"/>
  <c r="N48" i="68"/>
  <c r="O18" i="69" s="1"/>
  <c r="V18" i="69" s="1"/>
  <c r="Q20" i="69"/>
  <c r="U20" i="69"/>
  <c r="T20" i="69"/>
  <c r="J49" i="64"/>
  <c r="N48" i="64"/>
  <c r="N31" i="69" s="1"/>
  <c r="AV51" i="69"/>
  <c r="AT51" i="69"/>
  <c r="AM51" i="69"/>
  <c r="AJ51" i="69"/>
  <c r="AI51" i="69"/>
  <c r="AS51" i="69"/>
  <c r="AK51" i="69"/>
  <c r="AN51" i="69"/>
  <c r="AW51" i="69"/>
  <c r="AR51" i="69"/>
  <c r="AU51" i="69"/>
  <c r="AL51" i="69"/>
  <c r="N49" i="68" l="1"/>
  <c r="O51" i="69" s="1"/>
  <c r="M50" i="68"/>
  <c r="AM20" i="69"/>
  <c r="AI20" i="69"/>
  <c r="AW20" i="69"/>
  <c r="AJ20" i="69"/>
  <c r="AL20" i="69"/>
  <c r="AV20" i="69"/>
  <c r="AU20" i="69"/>
  <c r="AH20" i="69"/>
  <c r="AN20" i="69"/>
  <c r="AR20" i="69"/>
  <c r="AQ20" i="69"/>
  <c r="AS20" i="69"/>
  <c r="U31" i="69"/>
  <c r="Q31" i="69"/>
  <c r="R31" i="69" s="1"/>
  <c r="T31" i="69"/>
  <c r="J50" i="64"/>
  <c r="N49" i="64"/>
  <c r="N49" i="69" s="1"/>
  <c r="X20" i="69"/>
  <c r="Z20" i="69"/>
  <c r="AA20" i="69"/>
  <c r="AB20" i="69"/>
  <c r="AD20" i="69"/>
  <c r="Y20" i="69"/>
  <c r="AE20" i="69"/>
  <c r="V51" i="69" l="1"/>
  <c r="T51" i="69"/>
  <c r="Q51" i="69"/>
  <c r="R51" i="69" s="1"/>
  <c r="N50" i="68"/>
  <c r="O59" i="69" s="1"/>
  <c r="V59" i="69" s="1"/>
  <c r="M51" i="68"/>
  <c r="AA31" i="69"/>
  <c r="AE31" i="69"/>
  <c r="X31" i="69"/>
  <c r="AC31" i="69"/>
  <c r="Z31" i="69"/>
  <c r="AJ31" i="69"/>
  <c r="AH31" i="69"/>
  <c r="AG31" i="69"/>
  <c r="AN31" i="69"/>
  <c r="AO31" i="69"/>
  <c r="AW31" i="69"/>
  <c r="AP31" i="69"/>
  <c r="AS31" i="69"/>
  <c r="AF31" i="69"/>
  <c r="AQ31" i="69"/>
  <c r="U49" i="69"/>
  <c r="J51" i="64"/>
  <c r="N50" i="64"/>
  <c r="N18" i="69" s="1"/>
  <c r="N51" i="68" l="1"/>
  <c r="O53" i="69" s="1"/>
  <c r="V53" i="69" s="1"/>
  <c r="M52" i="68"/>
  <c r="Y51" i="69"/>
  <c r="AD51" i="69"/>
  <c r="AE51" i="69"/>
  <c r="AB51" i="69"/>
  <c r="Z51" i="69"/>
  <c r="AA51" i="69"/>
  <c r="Q18" i="69"/>
  <c r="R18" i="69" s="1"/>
  <c r="T18" i="69"/>
  <c r="U18" i="69"/>
  <c r="AH49" i="69"/>
  <c r="AT49" i="69"/>
  <c r="AU49" i="69"/>
  <c r="AK49" i="69"/>
  <c r="AI49" i="69"/>
  <c r="AQ49" i="69"/>
  <c r="AL49" i="69"/>
  <c r="AM49" i="69"/>
  <c r="AV49" i="69"/>
  <c r="AS49" i="69"/>
  <c r="AJ49" i="69"/>
  <c r="AR49" i="69"/>
  <c r="J52" i="64"/>
  <c r="N51" i="64"/>
  <c r="N59" i="69" s="1"/>
  <c r="N52" i="68" l="1"/>
  <c r="O49" i="69" s="1"/>
  <c r="M53" i="68"/>
  <c r="N52" i="64"/>
  <c r="N57" i="69" s="1"/>
  <c r="J53" i="64"/>
  <c r="Y18" i="69"/>
  <c r="AC18" i="69"/>
  <c r="AA18" i="69"/>
  <c r="Z18" i="69"/>
  <c r="AB18" i="69"/>
  <c r="AD18" i="69"/>
  <c r="U59" i="69"/>
  <c r="T59" i="69"/>
  <c r="Q59" i="69"/>
  <c r="AJ18" i="69"/>
  <c r="AR18" i="69"/>
  <c r="AS18" i="69"/>
  <c r="AW18" i="69"/>
  <c r="AT18" i="69"/>
  <c r="AU18" i="69"/>
  <c r="AH18" i="69"/>
  <c r="AQ18" i="69"/>
  <c r="AN18" i="69"/>
  <c r="AL18" i="69"/>
  <c r="AK18" i="69"/>
  <c r="AI18" i="69"/>
  <c r="V49" i="69" l="1"/>
  <c r="Q49" i="69"/>
  <c r="R49" i="69" s="1"/>
  <c r="T49" i="69"/>
  <c r="N53" i="68"/>
  <c r="O54" i="69" s="1"/>
  <c r="V54" i="69" s="1"/>
  <c r="M54" i="68"/>
  <c r="AC59" i="69"/>
  <c r="AA59" i="69"/>
  <c r="X59" i="69"/>
  <c r="AD59" i="69"/>
  <c r="Z59" i="69"/>
  <c r="Y59" i="69"/>
  <c r="AB59" i="69"/>
  <c r="AU59" i="69"/>
  <c r="AQ59" i="69"/>
  <c r="AK59" i="69"/>
  <c r="AH59" i="69"/>
  <c r="AL59" i="69"/>
  <c r="AR59" i="69"/>
  <c r="AM59" i="69"/>
  <c r="AN59" i="69"/>
  <c r="AT59" i="69"/>
  <c r="AV59" i="69"/>
  <c r="AW59" i="69"/>
  <c r="AI59" i="69"/>
  <c r="U57" i="69"/>
  <c r="N53" i="64"/>
  <c r="N53" i="69" s="1"/>
  <c r="J54" i="64"/>
  <c r="AD49" i="69" l="1"/>
  <c r="Y49" i="69"/>
  <c r="AB49" i="69"/>
  <c r="AC49" i="69"/>
  <c r="AA49" i="69"/>
  <c r="Z49" i="69"/>
  <c r="M55" i="68"/>
  <c r="N54" i="68"/>
  <c r="O33" i="69" s="1"/>
  <c r="V33" i="69" s="1"/>
  <c r="N54" i="64"/>
  <c r="N33" i="69" s="1"/>
  <c r="J55" i="64"/>
  <c r="U53" i="69"/>
  <c r="Q53" i="69"/>
  <c r="R53" i="69" s="1"/>
  <c r="T53" i="69"/>
  <c r="AU57" i="69"/>
  <c r="AT57" i="69"/>
  <c r="AH57" i="69"/>
  <c r="AL57" i="69"/>
  <c r="AJ57" i="69"/>
  <c r="AQ57" i="69"/>
  <c r="AN57" i="69"/>
  <c r="AK57" i="69"/>
  <c r="AG57" i="69"/>
  <c r="AW57" i="69"/>
  <c r="AS57" i="69"/>
  <c r="AP57" i="69"/>
  <c r="N55" i="68" l="1"/>
  <c r="O56" i="69" s="1"/>
  <c r="V56" i="69" s="1"/>
  <c r="M56" i="68"/>
  <c r="AW53" i="69"/>
  <c r="AR53" i="69"/>
  <c r="AK53" i="69"/>
  <c r="AI53" i="69"/>
  <c r="AL53" i="69"/>
  <c r="AQ53" i="69"/>
  <c r="AT53" i="69"/>
  <c r="AJ53" i="69"/>
  <c r="AN53" i="69"/>
  <c r="AU53" i="69"/>
  <c r="AH53" i="69"/>
  <c r="AS53" i="69"/>
  <c r="J56" i="64"/>
  <c r="N55" i="64"/>
  <c r="N56" i="69" s="1"/>
  <c r="U33" i="69"/>
  <c r="Q33" i="69"/>
  <c r="R33" i="69" s="1"/>
  <c r="T33" i="69"/>
  <c r="Y53" i="69"/>
  <c r="AC53" i="69"/>
  <c r="AD53" i="69"/>
  <c r="Z53" i="69"/>
  <c r="AB53" i="69"/>
  <c r="AA53" i="69"/>
  <c r="N56" i="68" l="1"/>
  <c r="O38" i="69" s="1"/>
  <c r="V38" i="69" s="1"/>
  <c r="M57" i="68"/>
  <c r="T56" i="69"/>
  <c r="U56" i="69"/>
  <c r="Q56" i="69"/>
  <c r="Z33" i="69"/>
  <c r="Y33" i="69"/>
  <c r="AB33" i="69"/>
  <c r="AC33" i="69"/>
  <c r="AA33" i="69"/>
  <c r="AD33" i="69"/>
  <c r="J57" i="64"/>
  <c r="N56" i="64"/>
  <c r="N54" i="69" s="1"/>
  <c r="AL33" i="69"/>
  <c r="AH33" i="69"/>
  <c r="AI33" i="69"/>
  <c r="AS33" i="69"/>
  <c r="AU33" i="69"/>
  <c r="AT33" i="69"/>
  <c r="AM33" i="69"/>
  <c r="AQ33" i="69"/>
  <c r="AR33" i="69"/>
  <c r="AK33" i="69"/>
  <c r="AJ33" i="69"/>
  <c r="AV33" i="69"/>
  <c r="M58" i="68" l="1"/>
  <c r="N57" i="68"/>
  <c r="O57" i="69" s="1"/>
  <c r="Q54" i="69"/>
  <c r="T54" i="69"/>
  <c r="U54" i="69"/>
  <c r="AG56" i="69"/>
  <c r="AI56" i="69"/>
  <c r="AV56" i="69"/>
  <c r="AM56" i="69"/>
  <c r="AJ56" i="69"/>
  <c r="AH56" i="69"/>
  <c r="AK56" i="69"/>
  <c r="AS56" i="69"/>
  <c r="AU56" i="69"/>
  <c r="AR56" i="69"/>
  <c r="AQ56" i="69"/>
  <c r="AP56" i="69"/>
  <c r="AL56" i="69"/>
  <c r="AT56" i="69"/>
  <c r="N57" i="64"/>
  <c r="N9" i="69" s="1"/>
  <c r="J58" i="64"/>
  <c r="AC56" i="69"/>
  <c r="Y56" i="69"/>
  <c r="AA56" i="69"/>
  <c r="Z56" i="69"/>
  <c r="AB56" i="69"/>
  <c r="AD56" i="69"/>
  <c r="V57" i="69" l="1"/>
  <c r="Q57" i="69"/>
  <c r="T57" i="69"/>
  <c r="M59" i="68"/>
  <c r="N58" i="68"/>
  <c r="O32" i="69" s="1"/>
  <c r="V32" i="69" s="1"/>
  <c r="J59" i="64"/>
  <c r="N58" i="64"/>
  <c r="U9" i="69"/>
  <c r="AN54" i="69"/>
  <c r="AQ54" i="69"/>
  <c r="AT54" i="69"/>
  <c r="AP54" i="69"/>
  <c r="AU54" i="69"/>
  <c r="AG54" i="69"/>
  <c r="AW54" i="69"/>
  <c r="AH54" i="69"/>
  <c r="AR54" i="69"/>
  <c r="AI54" i="69"/>
  <c r="AL54" i="69"/>
  <c r="AK54" i="69"/>
  <c r="AJ54" i="69"/>
  <c r="AS54" i="69"/>
  <c r="Z54" i="69"/>
  <c r="AB54" i="69"/>
  <c r="X54" i="69"/>
  <c r="AC54" i="69"/>
  <c r="AA54" i="69"/>
  <c r="AD54" i="69"/>
  <c r="Y54" i="69"/>
  <c r="Z57" i="69" l="1"/>
  <c r="AB57" i="69"/>
  <c r="X57" i="69"/>
  <c r="Y57" i="69"/>
  <c r="AD57" i="69"/>
  <c r="AA57" i="69"/>
  <c r="AC57" i="69"/>
  <c r="N59" i="68"/>
  <c r="O15" i="69" s="1"/>
  <c r="V15" i="69" s="1"/>
  <c r="M60" i="68"/>
  <c r="N38" i="69"/>
  <c r="U38" i="69" s="1"/>
  <c r="N5" i="69"/>
  <c r="AM9" i="69"/>
  <c r="AK9" i="69"/>
  <c r="AN9" i="69"/>
  <c r="AT9" i="69"/>
  <c r="AJ9" i="69"/>
  <c r="AW9" i="69"/>
  <c r="AL9" i="69"/>
  <c r="AQ9" i="69"/>
  <c r="AS9" i="69"/>
  <c r="AH9" i="69"/>
  <c r="AP9" i="69"/>
  <c r="AG9" i="69"/>
  <c r="AU9" i="69"/>
  <c r="AV9" i="69"/>
  <c r="AH12" i="69"/>
  <c r="AQ12" i="69"/>
  <c r="AK11" i="69"/>
  <c r="AT11" i="69"/>
  <c r="AQ14" i="69"/>
  <c r="AH14" i="69"/>
  <c r="N59" i="64"/>
  <c r="N32" i="69" s="1"/>
  <c r="J60" i="64"/>
  <c r="N60" i="68" l="1"/>
  <c r="O58" i="69" s="1"/>
  <c r="V58" i="69" s="1"/>
  <c r="M61" i="68"/>
  <c r="Q38" i="69"/>
  <c r="T38" i="69"/>
  <c r="Z38" i="69" s="1"/>
  <c r="U5" i="69"/>
  <c r="T5" i="69"/>
  <c r="Q5" i="69"/>
  <c r="N60" i="64"/>
  <c r="N58" i="69" s="1"/>
  <c r="J61" i="64"/>
  <c r="U32" i="69"/>
  <c r="Q32" i="69"/>
  <c r="T32" i="69"/>
  <c r="AL38" i="69"/>
  <c r="AP38" i="69"/>
  <c r="AR38" i="69"/>
  <c r="AM38" i="69"/>
  <c r="AU38" i="69"/>
  <c r="AS38" i="69"/>
  <c r="AI38" i="69"/>
  <c r="AT38" i="69"/>
  <c r="AG38" i="69"/>
  <c r="AH38" i="69"/>
  <c r="AQ38" i="69"/>
  <c r="AV38" i="69"/>
  <c r="AJ38" i="69"/>
  <c r="AK38" i="69"/>
  <c r="AF11" i="69" l="1"/>
  <c r="AO11" i="69"/>
  <c r="AO9" i="69"/>
  <c r="AF9" i="69"/>
  <c r="X8" i="69"/>
  <c r="AA38" i="69"/>
  <c r="R5" i="69"/>
  <c r="R8" i="69"/>
  <c r="R7" i="69"/>
  <c r="R6" i="69"/>
  <c r="AF7" i="69"/>
  <c r="AO6" i="69"/>
  <c r="AO7" i="69"/>
  <c r="AF6" i="69"/>
  <c r="AF8" i="69"/>
  <c r="AO8" i="69"/>
  <c r="AO12" i="69"/>
  <c r="AF12" i="69"/>
  <c r="AG11" i="69"/>
  <c r="AP11" i="69"/>
  <c r="AF14" i="69"/>
  <c r="AO14" i="69"/>
  <c r="AI9" i="69"/>
  <c r="AF10" i="69"/>
  <c r="AO10" i="69"/>
  <c r="AO13" i="69"/>
  <c r="AR9" i="69"/>
  <c r="AF13" i="69"/>
  <c r="X38" i="69"/>
  <c r="W8" i="69"/>
  <c r="W7" i="69"/>
  <c r="W6" i="69"/>
  <c r="AC38" i="69"/>
  <c r="AD38" i="69"/>
  <c r="Y38" i="69"/>
  <c r="N61" i="68"/>
  <c r="O29" i="69" s="1"/>
  <c r="V29" i="69" s="1"/>
  <c r="M62" i="68"/>
  <c r="AB38" i="69"/>
  <c r="AA5" i="69"/>
  <c r="AB5" i="69"/>
  <c r="X5" i="69"/>
  <c r="AD5" i="69"/>
  <c r="AE5" i="69"/>
  <c r="AC5" i="69"/>
  <c r="W5" i="69"/>
  <c r="Y5" i="69"/>
  <c r="Z5" i="69"/>
  <c r="AG5" i="69"/>
  <c r="AK5" i="69"/>
  <c r="AO5" i="69"/>
  <c r="AI5" i="69"/>
  <c r="AR5" i="69"/>
  <c r="AH5" i="69"/>
  <c r="AJ5" i="69"/>
  <c r="AF5" i="69"/>
  <c r="AQ5" i="69"/>
  <c r="AT5" i="69"/>
  <c r="AW5" i="69"/>
  <c r="AN5" i="69"/>
  <c r="AL5" i="69"/>
  <c r="AS5" i="69"/>
  <c r="AU5" i="69"/>
  <c r="AP5" i="69"/>
  <c r="AM5" i="69"/>
  <c r="AV5" i="69"/>
  <c r="AL32" i="69"/>
  <c r="AG32" i="69"/>
  <c r="AQ32" i="69"/>
  <c r="AM32" i="69"/>
  <c r="AK32" i="69"/>
  <c r="AT32" i="69"/>
  <c r="AI32" i="69"/>
  <c r="AH32" i="69"/>
  <c r="AP32" i="69"/>
  <c r="AR32" i="69"/>
  <c r="AU32" i="69"/>
  <c r="AS32" i="69"/>
  <c r="AJ32" i="69"/>
  <c r="AV32" i="69"/>
  <c r="J62" i="64"/>
  <c r="N61" i="64"/>
  <c r="N29" i="69" s="1"/>
  <c r="U58" i="69"/>
  <c r="T58" i="69"/>
  <c r="Q58" i="69"/>
  <c r="AC32" i="69"/>
  <c r="AD32" i="69"/>
  <c r="Y32" i="69"/>
  <c r="Z32" i="69"/>
  <c r="X32" i="69"/>
  <c r="AA32" i="69"/>
  <c r="AB32" i="69"/>
  <c r="N62" i="68" l="1"/>
  <c r="O55" i="69" s="1"/>
  <c r="V55" i="69" s="1"/>
  <c r="M63" i="68"/>
  <c r="AC58" i="69"/>
  <c r="AD58" i="69"/>
  <c r="AA58" i="69"/>
  <c r="AB58" i="69"/>
  <c r="Z58" i="69"/>
  <c r="Y58" i="69"/>
  <c r="X58" i="69"/>
  <c r="AR58" i="69"/>
  <c r="AP58" i="69"/>
  <c r="AH58" i="69"/>
  <c r="AJ58" i="69"/>
  <c r="AL58" i="69"/>
  <c r="AV58" i="69"/>
  <c r="AK58" i="69"/>
  <c r="AQ58" i="69"/>
  <c r="AS58" i="69"/>
  <c r="AT58" i="69"/>
  <c r="AU58" i="69"/>
  <c r="AM58" i="69"/>
  <c r="AG58" i="69"/>
  <c r="AI58" i="69"/>
  <c r="T29" i="69"/>
  <c r="Q29" i="69"/>
  <c r="U29" i="69"/>
  <c r="AB12" i="69"/>
  <c r="AB11" i="69"/>
  <c r="AB14" i="69"/>
  <c r="J63" i="64"/>
  <c r="N62" i="64"/>
  <c r="N15" i="69" s="1"/>
  <c r="N63" i="68" l="1"/>
  <c r="O9" i="69" s="1"/>
  <c r="M64" i="68"/>
  <c r="Y29" i="69"/>
  <c r="AD29" i="69"/>
  <c r="X29" i="69"/>
  <c r="Z29" i="69"/>
  <c r="AA29" i="69"/>
  <c r="AB29" i="69"/>
  <c r="AC29" i="69"/>
  <c r="U15" i="69"/>
  <c r="AF29" i="69" s="1"/>
  <c r="Q15" i="69"/>
  <c r="T15" i="69"/>
  <c r="AE29" i="69" s="1"/>
  <c r="AR29" i="69"/>
  <c r="AM29" i="69"/>
  <c r="AP29" i="69"/>
  <c r="AQ29" i="69"/>
  <c r="AI29" i="69"/>
  <c r="AH29" i="69"/>
  <c r="AL29" i="69"/>
  <c r="AT29" i="69"/>
  <c r="AK29" i="69"/>
  <c r="AS29" i="69"/>
  <c r="AU29" i="69"/>
  <c r="AV29" i="69"/>
  <c r="AJ29" i="69"/>
  <c r="AW29" i="69"/>
  <c r="AG29" i="69"/>
  <c r="J64" i="64"/>
  <c r="N63" i="64"/>
  <c r="N55" i="69" s="1"/>
  <c r="AO29" i="69" l="1"/>
  <c r="AO20" i="69"/>
  <c r="AF19" i="69"/>
  <c r="AO21" i="69"/>
  <c r="AO19" i="69"/>
  <c r="AF21" i="69"/>
  <c r="AF20" i="69"/>
  <c r="AO18" i="69"/>
  <c r="AF34" i="69"/>
  <c r="AO17" i="69"/>
  <c r="AK31" i="69"/>
  <c r="AF33" i="69"/>
  <c r="AO34" i="69"/>
  <c r="AF17" i="69"/>
  <c r="AT31" i="69"/>
  <c r="AO33" i="69"/>
  <c r="AF18" i="69"/>
  <c r="AU31" i="69"/>
  <c r="AL31" i="69"/>
  <c r="AN29" i="69"/>
  <c r="AF38" i="69"/>
  <c r="AO38" i="69"/>
  <c r="AG37" i="69"/>
  <c r="AG35" i="69"/>
  <c r="AG21" i="69"/>
  <c r="AG20" i="69"/>
  <c r="AG18" i="69"/>
  <c r="AF32" i="69"/>
  <c r="AP37" i="69"/>
  <c r="AP35" i="69"/>
  <c r="AP21" i="69"/>
  <c r="AP20" i="69"/>
  <c r="AP18" i="69"/>
  <c r="AO32" i="69"/>
  <c r="AP36" i="69"/>
  <c r="AF30" i="69"/>
  <c r="AG34" i="69"/>
  <c r="AF24" i="69"/>
  <c r="AG19" i="69"/>
  <c r="AG17" i="69"/>
  <c r="AI31" i="69"/>
  <c r="AP33" i="69"/>
  <c r="AF16" i="69"/>
  <c r="AO26" i="69"/>
  <c r="AO30" i="69"/>
  <c r="AP34" i="69"/>
  <c r="AO24" i="69"/>
  <c r="AP19" i="69"/>
  <c r="AP17" i="69"/>
  <c r="AR31" i="69"/>
  <c r="AG33" i="69"/>
  <c r="AP27" i="69"/>
  <c r="AG36" i="69"/>
  <c r="AI25" i="69"/>
  <c r="AO16" i="69"/>
  <c r="AF26" i="69"/>
  <c r="AG27" i="69"/>
  <c r="AR25" i="69"/>
  <c r="Q9" i="69"/>
  <c r="R36" i="69" s="1"/>
  <c r="T9" i="69"/>
  <c r="AB15" i="69" s="1"/>
  <c r="V9" i="69"/>
  <c r="M65" i="68"/>
  <c r="N64" i="68"/>
  <c r="O60" i="69" s="1"/>
  <c r="V60" i="69" s="1"/>
  <c r="U55" i="69"/>
  <c r="T55" i="69"/>
  <c r="Q55" i="69"/>
  <c r="J65" i="64"/>
  <c r="N64" i="64"/>
  <c r="N63" i="69" s="1"/>
  <c r="AD15" i="69"/>
  <c r="AC15" i="69"/>
  <c r="X15" i="69"/>
  <c r="AE15" i="69"/>
  <c r="AA15" i="69"/>
  <c r="Z15" i="69"/>
  <c r="AE32" i="69"/>
  <c r="X27" i="69"/>
  <c r="AB24" i="69"/>
  <c r="AD31" i="69"/>
  <c r="AE33" i="69"/>
  <c r="AC20" i="69"/>
  <c r="X30" i="69"/>
  <c r="AB21" i="69"/>
  <c r="AE18" i="69"/>
  <c r="AB34" i="69"/>
  <c r="AB19" i="69"/>
  <c r="AB17" i="69"/>
  <c r="AE38" i="69"/>
  <c r="AB16" i="69"/>
  <c r="X25" i="69"/>
  <c r="AB26" i="69"/>
  <c r="R15" i="69"/>
  <c r="AG15" i="69"/>
  <c r="AR15" i="69"/>
  <c r="AO15" i="69"/>
  <c r="AV15" i="69"/>
  <c r="AN15" i="69"/>
  <c r="AK15" i="69"/>
  <c r="AI15" i="69"/>
  <c r="AM15" i="69"/>
  <c r="AL15" i="69"/>
  <c r="AT15" i="69"/>
  <c r="AS15" i="69"/>
  <c r="AH15" i="69"/>
  <c r="AU15" i="69"/>
  <c r="AJ15" i="69"/>
  <c r="AF15" i="69"/>
  <c r="AW15" i="69"/>
  <c r="AQ15" i="69"/>
  <c r="AP15" i="69"/>
  <c r="AO22" i="69"/>
  <c r="AF28" i="69"/>
  <c r="AO37" i="69"/>
  <c r="AO25" i="69"/>
  <c r="AQ16" i="69"/>
  <c r="AK26" i="69"/>
  <c r="AO35" i="69"/>
  <c r="AT20" i="69"/>
  <c r="AK21" i="69"/>
  <c r="AM18" i="69"/>
  <c r="AN33" i="69"/>
  <c r="AF25" i="69"/>
  <c r="AT26" i="69"/>
  <c r="AF27" i="69"/>
  <c r="AT21" i="69"/>
  <c r="AV18" i="69"/>
  <c r="AH16" i="69"/>
  <c r="AO23" i="69"/>
  <c r="AF22" i="69"/>
  <c r="AF35" i="69"/>
  <c r="AK20" i="69"/>
  <c r="AF36" i="69"/>
  <c r="AP30" i="69"/>
  <c r="AK34" i="69"/>
  <c r="AT24" i="69"/>
  <c r="AK19" i="69"/>
  <c r="AT17" i="69"/>
  <c r="AM31" i="69"/>
  <c r="AO28" i="69"/>
  <c r="AO36" i="69"/>
  <c r="AO27" i="69"/>
  <c r="AG30" i="69"/>
  <c r="AT34" i="69"/>
  <c r="AK24" i="69"/>
  <c r="AT19" i="69"/>
  <c r="AK17" i="69"/>
  <c r="AV31" i="69"/>
  <c r="AW33" i="69"/>
  <c r="AF23" i="69"/>
  <c r="AF37" i="69"/>
  <c r="AW38" i="69"/>
  <c r="AN38" i="69"/>
  <c r="AW32" i="69"/>
  <c r="AN32" i="69"/>
  <c r="X28" i="69" l="1"/>
  <c r="X35" i="69"/>
  <c r="X37" i="69"/>
  <c r="R23" i="69"/>
  <c r="R27" i="69"/>
  <c r="R25" i="69"/>
  <c r="R11" i="69"/>
  <c r="R20" i="69"/>
  <c r="Y15" i="69"/>
  <c r="X12" i="69"/>
  <c r="X21" i="69"/>
  <c r="X34" i="69"/>
  <c r="X17" i="69"/>
  <c r="X33" i="69"/>
  <c r="AB31" i="69"/>
  <c r="X24" i="69"/>
  <c r="X19" i="69"/>
  <c r="X18" i="69"/>
  <c r="W15" i="69"/>
  <c r="Y31" i="69"/>
  <c r="W22" i="69"/>
  <c r="W36" i="69"/>
  <c r="R22" i="69"/>
  <c r="R9" i="69"/>
  <c r="R16" i="69"/>
  <c r="R24" i="69"/>
  <c r="R32" i="69"/>
  <c r="R30" i="69"/>
  <c r="R26" i="69"/>
  <c r="R38" i="69"/>
  <c r="R12" i="69"/>
  <c r="R14" i="69"/>
  <c r="R28" i="69"/>
  <c r="R10" i="69"/>
  <c r="R13" i="69"/>
  <c r="R29" i="69"/>
  <c r="W23" i="69"/>
  <c r="W25" i="69"/>
  <c r="W11" i="69"/>
  <c r="W35" i="69"/>
  <c r="W34" i="69"/>
  <c r="W21" i="69"/>
  <c r="W18" i="69"/>
  <c r="W32" i="69"/>
  <c r="W28" i="69"/>
  <c r="W26" i="69"/>
  <c r="W27" i="69"/>
  <c r="W16" i="69"/>
  <c r="W17" i="69"/>
  <c r="W19" i="69"/>
  <c r="W20" i="69"/>
  <c r="W38" i="69"/>
  <c r="W37" i="69"/>
  <c r="W12" i="69"/>
  <c r="W24" i="69"/>
  <c r="W14" i="69"/>
  <c r="W31" i="69"/>
  <c r="W33" i="69"/>
  <c r="W30" i="69"/>
  <c r="W10" i="69"/>
  <c r="W13" i="69"/>
  <c r="W29" i="69"/>
  <c r="N65" i="68"/>
  <c r="O63" i="69" s="1"/>
  <c r="V63" i="69" s="1"/>
  <c r="M66" i="68"/>
  <c r="N66" i="68" s="1"/>
  <c r="W9" i="69"/>
  <c r="AD9" i="69"/>
  <c r="AB9" i="69"/>
  <c r="Y9" i="69"/>
  <c r="X9" i="69"/>
  <c r="AE9" i="69"/>
  <c r="AA9" i="69"/>
  <c r="Z9" i="69"/>
  <c r="AC9" i="69"/>
  <c r="U63" i="69"/>
  <c r="J66" i="64"/>
  <c r="N66" i="64" s="1"/>
  <c r="N65" i="64"/>
  <c r="N60" i="69" s="1"/>
  <c r="AB55" i="69"/>
  <c r="X55" i="69"/>
  <c r="Z55" i="69"/>
  <c r="AD55" i="69"/>
  <c r="AA55" i="69"/>
  <c r="Y55" i="69"/>
  <c r="AC55" i="69"/>
  <c r="AP55" i="69"/>
  <c r="AL55" i="69"/>
  <c r="AK55" i="69"/>
  <c r="AH55" i="69"/>
  <c r="AG55" i="69"/>
  <c r="AV55" i="69"/>
  <c r="AR55" i="69"/>
  <c r="AU55" i="69"/>
  <c r="AT55" i="69"/>
  <c r="AM55" i="69"/>
  <c r="AJ55" i="69"/>
  <c r="AS55" i="69"/>
  <c r="AQ55" i="69"/>
  <c r="AI55" i="69"/>
  <c r="O39" i="69" l="1"/>
  <c r="V39" i="69" s="1"/>
  <c r="O66" i="69"/>
  <c r="V66" i="69" s="1"/>
  <c r="N39" i="69"/>
  <c r="N66" i="69"/>
  <c r="Q63" i="69"/>
  <c r="R63" i="69" s="1"/>
  <c r="T63" i="69"/>
  <c r="U60" i="69"/>
  <c r="T60" i="69"/>
  <c r="Q60" i="69"/>
  <c r="AV63" i="69"/>
  <c r="AQ63" i="69"/>
  <c r="AM63" i="69"/>
  <c r="AO63" i="69"/>
  <c r="AF63" i="69"/>
  <c r="AH63" i="69"/>
  <c r="AS63" i="69"/>
  <c r="AP63" i="69"/>
  <c r="AG63" i="69"/>
  <c r="AJ63" i="69"/>
  <c r="Z63" i="69"/>
  <c r="AD63" i="69"/>
  <c r="T39" i="69" l="1"/>
  <c r="W54" i="69" s="1"/>
  <c r="W50" i="69"/>
  <c r="W47" i="69"/>
  <c r="W51" i="69"/>
  <c r="W65" i="69"/>
  <c r="W53" i="69"/>
  <c r="W55" i="69"/>
  <c r="W59" i="69"/>
  <c r="W49" i="69"/>
  <c r="W63" i="69"/>
  <c r="AA63" i="69"/>
  <c r="AC63" i="69"/>
  <c r="Q39" i="69"/>
  <c r="R62" i="69" s="1"/>
  <c r="U39" i="69"/>
  <c r="AO60" i="69" s="1"/>
  <c r="T66" i="69"/>
  <c r="Q66" i="69"/>
  <c r="U66" i="69"/>
  <c r="Y63" i="69"/>
  <c r="X63" i="69"/>
  <c r="AN63" i="69"/>
  <c r="AK60" i="69"/>
  <c r="AU60" i="69"/>
  <c r="AT60" i="69"/>
  <c r="AP60" i="69"/>
  <c r="AH60" i="69"/>
  <c r="AJ60" i="69"/>
  <c r="AQ60" i="69"/>
  <c r="AN60" i="69"/>
  <c r="AS60" i="69"/>
  <c r="AW60" i="69"/>
  <c r="AR60" i="69"/>
  <c r="AG60" i="69"/>
  <c r="AL60" i="69"/>
  <c r="AV60" i="69"/>
  <c r="AM60" i="69"/>
  <c r="AI60" i="69"/>
  <c r="R41" i="69"/>
  <c r="AN49" i="69"/>
  <c r="AH52" i="69"/>
  <c r="AH42" i="69"/>
  <c r="AP44" i="69"/>
  <c r="AM57" i="69"/>
  <c r="AQ40" i="69"/>
  <c r="AQ48" i="69"/>
  <c r="AS59" i="69"/>
  <c r="AH51" i="69"/>
  <c r="AW49" i="69"/>
  <c r="AN56" i="69"/>
  <c r="AV53" i="69"/>
  <c r="AW56" i="69"/>
  <c r="AQ42" i="69"/>
  <c r="AT65" i="69"/>
  <c r="AH48" i="69"/>
  <c r="AM53" i="69"/>
  <c r="AQ52" i="69"/>
  <c r="AV54" i="69"/>
  <c r="AG44" i="69"/>
  <c r="AN58" i="69"/>
  <c r="AM54" i="69"/>
  <c r="AK65" i="69"/>
  <c r="AQ51" i="69"/>
  <c r="AW58" i="69"/>
  <c r="AH40" i="69"/>
  <c r="AV57" i="69"/>
  <c r="AJ59" i="69"/>
  <c r="AN55" i="69"/>
  <c r="AW55" i="69"/>
  <c r="Z60" i="69"/>
  <c r="Y60" i="69"/>
  <c r="W60" i="69"/>
  <c r="AB60" i="69"/>
  <c r="AD60" i="69"/>
  <c r="AC60" i="69"/>
  <c r="AA60" i="69"/>
  <c r="AE60" i="69"/>
  <c r="X60" i="69"/>
  <c r="Y39" i="69"/>
  <c r="AE39" i="69"/>
  <c r="Z39" i="69"/>
  <c r="AB40" i="69"/>
  <c r="AB65" i="69"/>
  <c r="AE54" i="69"/>
  <c r="W62" i="69"/>
  <c r="AE49" i="69"/>
  <c r="W41" i="69"/>
  <c r="AE56" i="69"/>
  <c r="AE53" i="69"/>
  <c r="W64" i="69"/>
  <c r="AE57" i="69"/>
  <c r="AE58" i="69"/>
  <c r="AB42" i="69"/>
  <c r="AB52" i="69"/>
  <c r="AC51" i="69"/>
  <c r="X44" i="69"/>
  <c r="W61" i="69"/>
  <c r="AB48" i="69"/>
  <c r="X50" i="69"/>
  <c r="AE59" i="69"/>
  <c r="X46" i="69"/>
  <c r="AE55" i="69"/>
  <c r="AE63" i="69"/>
  <c r="R61" i="69" l="1"/>
  <c r="AB39" i="69"/>
  <c r="X39" i="69"/>
  <c r="AF41" i="69"/>
  <c r="AD39" i="69"/>
  <c r="AC39" i="69"/>
  <c r="AO50" i="69"/>
  <c r="W43" i="69"/>
  <c r="AA39" i="69"/>
  <c r="AB47" i="69"/>
  <c r="W45" i="69"/>
  <c r="W39" i="69"/>
  <c r="F8" i="67" s="1"/>
  <c r="AO41" i="69"/>
  <c r="AT47" i="69"/>
  <c r="W42" i="69"/>
  <c r="AF50" i="69"/>
  <c r="AK47" i="69"/>
  <c r="R66" i="69"/>
  <c r="AF49" i="69"/>
  <c r="AF43" i="69"/>
  <c r="AF57" i="69"/>
  <c r="AF65" i="69"/>
  <c r="AF59" i="69"/>
  <c r="AO51" i="69"/>
  <c r="AO53" i="69"/>
  <c r="AO59" i="69"/>
  <c r="AO49" i="69"/>
  <c r="AO43" i="69"/>
  <c r="AF53" i="69"/>
  <c r="AO57" i="69"/>
  <c r="AF52" i="69"/>
  <c r="AO65" i="69"/>
  <c r="AO52" i="69"/>
  <c r="AF51" i="69"/>
  <c r="AT63" i="69"/>
  <c r="AK63" i="69"/>
  <c r="R64" i="69"/>
  <c r="R52" i="69"/>
  <c r="R43" i="69"/>
  <c r="R59" i="69"/>
  <c r="R57" i="69"/>
  <c r="W66" i="69"/>
  <c r="W57" i="69"/>
  <c r="AO66" i="69"/>
  <c r="W44" i="69"/>
  <c r="X51" i="69"/>
  <c r="X65" i="69"/>
  <c r="X49" i="69"/>
  <c r="AY21" i="69" s="1"/>
  <c r="X53" i="69"/>
  <c r="X56" i="69"/>
  <c r="X40" i="69"/>
  <c r="AB63" i="69"/>
  <c r="W48" i="69"/>
  <c r="AL47" i="69"/>
  <c r="AU47" i="69"/>
  <c r="AU63" i="69"/>
  <c r="AL63" i="69"/>
  <c r="W52" i="69"/>
  <c r="Y47" i="69"/>
  <c r="W56" i="69"/>
  <c r="E10" i="67" s="1"/>
  <c r="W40" i="69"/>
  <c r="AW63" i="69"/>
  <c r="AO40" i="69"/>
  <c r="AG53" i="69"/>
  <c r="AO48" i="69"/>
  <c r="AP59" i="69"/>
  <c r="AR57" i="69"/>
  <c r="AI47" i="69"/>
  <c r="AF56" i="69"/>
  <c r="AO58" i="69"/>
  <c r="AF42" i="69"/>
  <c r="AO54" i="69"/>
  <c r="AF40" i="69"/>
  <c r="AP53" i="69"/>
  <c r="AF48" i="69"/>
  <c r="AG59" i="69"/>
  <c r="AG52" i="69"/>
  <c r="AF54" i="69"/>
  <c r="AO42" i="69"/>
  <c r="AG65" i="69"/>
  <c r="AR41" i="69"/>
  <c r="AI57" i="69"/>
  <c r="AO44" i="69"/>
  <c r="AP52" i="69"/>
  <c r="AI41" i="69"/>
  <c r="AP50" i="69"/>
  <c r="AG50" i="69"/>
  <c r="AP51" i="69"/>
  <c r="AG51" i="69"/>
  <c r="AP65" i="69"/>
  <c r="AF58" i="69"/>
  <c r="AF44" i="69"/>
  <c r="AP49" i="69"/>
  <c r="AR47" i="69"/>
  <c r="AG49" i="69"/>
  <c r="AO56" i="69"/>
  <c r="AO55" i="69"/>
  <c r="AF55" i="69"/>
  <c r="AI63" i="69"/>
  <c r="AR63" i="69"/>
  <c r="AP43" i="69"/>
  <c r="R39" i="69"/>
  <c r="R55" i="69"/>
  <c r="R42" i="69"/>
  <c r="R56" i="69"/>
  <c r="R58" i="69"/>
  <c r="R46" i="69"/>
  <c r="R48" i="69"/>
  <c r="R54" i="69"/>
  <c r="R44" i="69"/>
  <c r="R40" i="69"/>
  <c r="R60" i="69"/>
  <c r="AO62" i="69"/>
  <c r="AF62" i="69"/>
  <c r="AF45" i="69"/>
  <c r="AO61" i="69"/>
  <c r="W46" i="69"/>
  <c r="W58" i="69"/>
  <c r="AQ39" i="69"/>
  <c r="AO46" i="69"/>
  <c r="AO64" i="69"/>
  <c r="AF61" i="69"/>
  <c r="AG43" i="69"/>
  <c r="AF46" i="69"/>
  <c r="AF64" i="69"/>
  <c r="AO45" i="69"/>
  <c r="R45" i="69"/>
  <c r="AF60" i="69"/>
  <c r="AI39" i="69"/>
  <c r="AV39" i="69"/>
  <c r="AS39" i="69"/>
  <c r="AU39" i="69"/>
  <c r="AW39" i="69"/>
  <c r="AJ39" i="69"/>
  <c r="R13" i="67" s="1"/>
  <c r="AK39" i="69"/>
  <c r="AH39" i="69"/>
  <c r="AM39" i="69"/>
  <c r="R37" i="67" s="1"/>
  <c r="AO39" i="69"/>
  <c r="AT39" i="69"/>
  <c r="Z34" i="67" s="1"/>
  <c r="AF39" i="69"/>
  <c r="AP39" i="69"/>
  <c r="AL39" i="69"/>
  <c r="AG39" i="69"/>
  <c r="AR39" i="69"/>
  <c r="AN39" i="69"/>
  <c r="AR66" i="69"/>
  <c r="AT66" i="69"/>
  <c r="AL66" i="69"/>
  <c r="AS66" i="69"/>
  <c r="AN66" i="69"/>
  <c r="AI66" i="69"/>
  <c r="O45" i="67" s="1"/>
  <c r="AK66" i="69"/>
  <c r="AJ66" i="69"/>
  <c r="AP66" i="69"/>
  <c r="AV66" i="69"/>
  <c r="AW66" i="69"/>
  <c r="AH66" i="69"/>
  <c r="AU66" i="69"/>
  <c r="AM66" i="69"/>
  <c r="AG66" i="69"/>
  <c r="O21" i="67" s="1"/>
  <c r="AQ66" i="69"/>
  <c r="Y6" i="67" s="1"/>
  <c r="AF66" i="69"/>
  <c r="AA66" i="69"/>
  <c r="J12" i="67" s="1"/>
  <c r="X66" i="69"/>
  <c r="AB66" i="69"/>
  <c r="AE66" i="69"/>
  <c r="AD66" i="69"/>
  <c r="I37" i="67" s="1"/>
  <c r="Y66" i="69"/>
  <c r="G8" i="67" s="1"/>
  <c r="AC66" i="69"/>
  <c r="G40" i="67" s="1"/>
  <c r="Z66" i="69"/>
  <c r="F52" i="67" s="1"/>
  <c r="Y3" i="67"/>
  <c r="Y11" i="67"/>
  <c r="F19" i="67"/>
  <c r="F9" i="67"/>
  <c r="AX24" i="69"/>
  <c r="E11" i="67"/>
  <c r="N21" i="67"/>
  <c r="N32" i="67"/>
  <c r="N27" i="67"/>
  <c r="G25" i="67"/>
  <c r="G38" i="67"/>
  <c r="H37" i="67"/>
  <c r="G32" i="67"/>
  <c r="G21" i="67"/>
  <c r="G34" i="67"/>
  <c r="G31" i="67"/>
  <c r="H31" i="67"/>
  <c r="G27" i="67"/>
  <c r="G30" i="67"/>
  <c r="H23" i="67"/>
  <c r="H38" i="67"/>
  <c r="Y34" i="67"/>
  <c r="O49" i="67"/>
  <c r="AB25" i="67"/>
  <c r="AB33" i="67"/>
  <c r="AA28" i="67"/>
  <c r="AB31" i="67"/>
  <c r="Y46" i="67"/>
  <c r="Z53" i="67"/>
  <c r="AA17" i="67"/>
  <c r="AA13" i="67"/>
  <c r="AA19" i="67"/>
  <c r="AB13" i="67"/>
  <c r="AB10" i="67"/>
  <c r="A11" i="67"/>
  <c r="Y30" i="67" l="1"/>
  <c r="AX27" i="69"/>
  <c r="E16" i="67"/>
  <c r="AA21" i="67"/>
  <c r="N34" i="67"/>
  <c r="AB18" i="67"/>
  <c r="AX25" i="69"/>
  <c r="F18" i="67"/>
  <c r="P54" i="67"/>
  <c r="Q50" i="67"/>
  <c r="E19" i="67"/>
  <c r="E14" i="67"/>
  <c r="S32" i="67"/>
  <c r="F11" i="67"/>
  <c r="E25" i="67"/>
  <c r="Z56" i="67"/>
  <c r="AB19" i="67"/>
  <c r="AB8" i="67"/>
  <c r="Y53" i="67"/>
  <c r="AB29" i="67"/>
  <c r="O25" i="67"/>
  <c r="F36" i="67"/>
  <c r="AA55" i="67"/>
  <c r="A23" i="67"/>
  <c r="Y42" i="67"/>
  <c r="Z7" i="67"/>
  <c r="E3" i="67"/>
  <c r="AB35" i="67"/>
  <c r="Z8" i="67"/>
  <c r="R30" i="67"/>
  <c r="AA12" i="67"/>
  <c r="AB20" i="67"/>
  <c r="AA31" i="67"/>
  <c r="O23" i="67"/>
  <c r="AB14" i="67"/>
  <c r="AA37" i="67"/>
  <c r="O28" i="67"/>
  <c r="Z4" i="67"/>
  <c r="AA8" i="67"/>
  <c r="Y41" i="67"/>
  <c r="AA27" i="67"/>
  <c r="Y20" i="67"/>
  <c r="X32" i="67"/>
  <c r="P52" i="67"/>
  <c r="AA32" i="67"/>
  <c r="AA5" i="67"/>
  <c r="AB16" i="67"/>
  <c r="AB23" i="67"/>
  <c r="AB30" i="67"/>
  <c r="AA24" i="67"/>
  <c r="N22" i="67"/>
  <c r="O27" i="67"/>
  <c r="F14" i="67"/>
  <c r="G44" i="67"/>
  <c r="Q42" i="67"/>
  <c r="Y52" i="67"/>
  <c r="J37" i="67"/>
  <c r="N31" i="67"/>
  <c r="Z10" i="67"/>
  <c r="Z6" i="67"/>
  <c r="AB48" i="67"/>
  <c r="W3" i="67"/>
  <c r="A12" i="67"/>
  <c r="W26" i="67"/>
  <c r="AA15" i="67"/>
  <c r="Z9" i="67"/>
  <c r="J5" i="67"/>
  <c r="Z13" i="67"/>
  <c r="Q13" i="67"/>
  <c r="O53" i="67"/>
  <c r="AB3" i="67"/>
  <c r="AA9" i="67"/>
  <c r="Y55" i="67"/>
  <c r="AB26" i="67"/>
  <c r="I28" i="67"/>
  <c r="O30" i="67"/>
  <c r="O24" i="67"/>
  <c r="E20" i="67"/>
  <c r="Z14" i="67"/>
  <c r="Z12" i="67"/>
  <c r="F46" i="67"/>
  <c r="Z29" i="67"/>
  <c r="H44" i="67"/>
  <c r="Z44" i="67"/>
  <c r="Z40" i="67"/>
  <c r="Y54" i="67"/>
  <c r="Z42" i="67"/>
  <c r="Y51" i="67"/>
  <c r="Y40" i="67"/>
  <c r="Z39" i="67"/>
  <c r="Z43" i="67"/>
  <c r="Y44" i="67"/>
  <c r="Y45" i="67"/>
  <c r="Z47" i="67"/>
  <c r="Z50" i="67"/>
  <c r="A29" i="67"/>
  <c r="Y50" i="67"/>
  <c r="Z41" i="67"/>
  <c r="Z45" i="67"/>
  <c r="AA47" i="67"/>
  <c r="AA48" i="67"/>
  <c r="R43" i="67"/>
  <c r="S54" i="67"/>
  <c r="R41" i="67"/>
  <c r="X46" i="67"/>
  <c r="X51" i="67"/>
  <c r="W45" i="67"/>
  <c r="Y47" i="67"/>
  <c r="Z48" i="67"/>
  <c r="Z46" i="67"/>
  <c r="S43" i="67"/>
  <c r="Z52" i="67"/>
  <c r="Z55" i="67"/>
  <c r="R46" i="67"/>
  <c r="I50" i="67"/>
  <c r="J46" i="67"/>
  <c r="Q41" i="67"/>
  <c r="P48" i="67"/>
  <c r="P55" i="67"/>
  <c r="P46" i="67"/>
  <c r="Q39" i="67"/>
  <c r="Q53" i="67"/>
  <c r="AB36" i="67"/>
  <c r="AB38" i="67"/>
  <c r="AA36" i="67"/>
  <c r="AB22" i="67"/>
  <c r="AA33" i="67"/>
  <c r="AA22" i="67"/>
  <c r="AB21" i="67"/>
  <c r="AB24" i="67"/>
  <c r="AA34" i="67"/>
  <c r="AA29" i="67"/>
  <c r="AB32" i="67"/>
  <c r="AA26" i="67"/>
  <c r="AB28" i="67"/>
  <c r="AA23" i="67"/>
  <c r="W29" i="67"/>
  <c r="F16" i="67"/>
  <c r="E9" i="67"/>
  <c r="F15" i="67"/>
  <c r="F12" i="67"/>
  <c r="E4" i="67"/>
  <c r="F6" i="67"/>
  <c r="F7" i="67"/>
  <c r="G29" i="67"/>
  <c r="H26" i="67"/>
  <c r="G36" i="67"/>
  <c r="G35" i="67"/>
  <c r="H25" i="67"/>
  <c r="G33" i="67"/>
  <c r="H32" i="67"/>
  <c r="H30" i="67"/>
  <c r="G24" i="67"/>
  <c r="H36" i="67"/>
  <c r="G26" i="67"/>
  <c r="G28" i="67"/>
  <c r="H21" i="67"/>
  <c r="H34" i="67"/>
  <c r="H29" i="67"/>
  <c r="H35" i="67"/>
  <c r="H27" i="67"/>
  <c r="H24" i="67"/>
  <c r="F37" i="67"/>
  <c r="AY22" i="69"/>
  <c r="AY18" i="69"/>
  <c r="AB6" i="67"/>
  <c r="AA16" i="67"/>
  <c r="AA4" i="67"/>
  <c r="AB17" i="67"/>
  <c r="Y43" i="67"/>
  <c r="Y39" i="67"/>
  <c r="Z54" i="67"/>
  <c r="Z49" i="67"/>
  <c r="AB42" i="67"/>
  <c r="AA35" i="67"/>
  <c r="AA30" i="67"/>
  <c r="AA38" i="67"/>
  <c r="AB27" i="67"/>
  <c r="G23" i="67"/>
  <c r="G22" i="67"/>
  <c r="H22" i="67"/>
  <c r="X40" i="67"/>
  <c r="O35" i="67"/>
  <c r="O36" i="67"/>
  <c r="N25" i="67"/>
  <c r="F20" i="67"/>
  <c r="F13" i="67"/>
  <c r="E5" i="67"/>
  <c r="E12" i="67"/>
  <c r="X31" i="67"/>
  <c r="Y16" i="67"/>
  <c r="Z15" i="67"/>
  <c r="Z16" i="67"/>
  <c r="E29" i="67"/>
  <c r="X25" i="67"/>
  <c r="N43" i="67"/>
  <c r="F33" i="67"/>
  <c r="AX21" i="69"/>
  <c r="AA14" i="67"/>
  <c r="AA7" i="67"/>
  <c r="AA20" i="67"/>
  <c r="Z51" i="67"/>
  <c r="Y49" i="67"/>
  <c r="Y56" i="67"/>
  <c r="Y48" i="67"/>
  <c r="AB52" i="67"/>
  <c r="AB34" i="67"/>
  <c r="AB37" i="67"/>
  <c r="AA25" i="67"/>
  <c r="G37" i="67"/>
  <c r="H33" i="67"/>
  <c r="H28" i="67"/>
  <c r="W53" i="67"/>
  <c r="O34" i="67"/>
  <c r="O31" i="67"/>
  <c r="F3" i="67"/>
  <c r="AX26" i="69"/>
  <c r="F4" i="67"/>
  <c r="AX19" i="69"/>
  <c r="Y9" i="67"/>
  <c r="Y15" i="67"/>
  <c r="AY20" i="69"/>
  <c r="Q45" i="67"/>
  <c r="W30" i="67"/>
  <c r="AY19" i="69"/>
  <c r="Q52" i="67"/>
  <c r="I24" i="67"/>
  <c r="I21" i="67"/>
  <c r="J22" i="67"/>
  <c r="I23" i="67"/>
  <c r="N35" i="67"/>
  <c r="N30" i="67"/>
  <c r="N24" i="67"/>
  <c r="O32" i="67"/>
  <c r="O38" i="67"/>
  <c r="O33" i="67"/>
  <c r="N36" i="67"/>
  <c r="N38" i="67"/>
  <c r="N29" i="67"/>
  <c r="O29" i="67"/>
  <c r="O26" i="67"/>
  <c r="N37" i="67"/>
  <c r="O37" i="67"/>
  <c r="N23" i="67"/>
  <c r="N33" i="67"/>
  <c r="N28" i="67"/>
  <c r="N26" i="67"/>
  <c r="O22" i="67"/>
  <c r="R35" i="67"/>
  <c r="S23" i="67"/>
  <c r="AB11" i="67"/>
  <c r="AA18" i="67"/>
  <c r="AA6" i="67"/>
  <c r="AB12" i="67"/>
  <c r="AB4" i="67"/>
  <c r="AA10" i="67"/>
  <c r="AB7" i="67"/>
  <c r="AB15" i="67"/>
  <c r="AB9" i="67"/>
  <c r="AB5" i="67"/>
  <c r="AA11" i="67"/>
  <c r="AA3" i="67"/>
  <c r="Y4" i="67"/>
  <c r="Y13" i="67"/>
  <c r="Z17" i="67"/>
  <c r="Y7" i="67"/>
  <c r="Z3" i="67"/>
  <c r="Y10" i="67"/>
  <c r="Z5" i="67"/>
  <c r="Y14" i="67"/>
  <c r="Y12" i="67"/>
  <c r="Y5" i="67"/>
  <c r="Z11" i="67"/>
  <c r="Z19" i="67"/>
  <c r="Y8" i="67"/>
  <c r="Y17" i="67"/>
  <c r="Y18" i="67"/>
  <c r="Y19" i="67"/>
  <c r="Z20" i="67"/>
  <c r="Z18" i="67"/>
  <c r="O41" i="67"/>
  <c r="Z33" i="67"/>
  <c r="F5" i="67"/>
  <c r="E18" i="67"/>
  <c r="AX20" i="69"/>
  <c r="F17" i="67"/>
  <c r="E6" i="67"/>
  <c r="F10" i="67"/>
  <c r="AX23" i="69"/>
  <c r="X28" i="67"/>
  <c r="F38" i="67"/>
  <c r="AY17" i="69"/>
  <c r="E31" i="67"/>
  <c r="Q25" i="67"/>
  <c r="S14" i="67"/>
  <c r="E8" i="67"/>
  <c r="E17" i="67"/>
  <c r="E15" i="67"/>
  <c r="E13" i="67"/>
  <c r="AX22" i="69"/>
  <c r="E7" i="67"/>
  <c r="W38" i="67"/>
  <c r="F27" i="67"/>
  <c r="F26" i="67"/>
  <c r="E32" i="67"/>
  <c r="F25" i="67"/>
  <c r="E44" i="67"/>
  <c r="Q31" i="67"/>
  <c r="Q49" i="67"/>
  <c r="F32" i="67"/>
  <c r="E30" i="67"/>
  <c r="F21" i="67"/>
  <c r="F39" i="67"/>
  <c r="Q32" i="67"/>
  <c r="Q56" i="67"/>
  <c r="E22" i="67"/>
  <c r="E34" i="67"/>
  <c r="F28" i="67"/>
  <c r="E42" i="67"/>
  <c r="P32" i="67"/>
  <c r="P53" i="67"/>
  <c r="Q44" i="67"/>
  <c r="Q48" i="67"/>
  <c r="J44" i="67"/>
  <c r="R25" i="67"/>
  <c r="E54" i="67"/>
  <c r="E26" i="67"/>
  <c r="F48" i="67"/>
  <c r="Q36" i="67"/>
  <c r="O5" i="67"/>
  <c r="W7" i="67"/>
  <c r="F35" i="67"/>
  <c r="E27" i="67"/>
  <c r="E36" i="67"/>
  <c r="F49" i="67"/>
  <c r="E50" i="67"/>
  <c r="E55" i="67"/>
  <c r="Q38" i="67"/>
  <c r="Q47" i="67"/>
  <c r="Q43" i="67"/>
  <c r="P39" i="67"/>
  <c r="P49" i="67"/>
  <c r="I41" i="67"/>
  <c r="E48" i="67"/>
  <c r="F51" i="67"/>
  <c r="Q21" i="67"/>
  <c r="P22" i="67"/>
  <c r="E35" i="67"/>
  <c r="E23" i="67"/>
  <c r="E37" i="67"/>
  <c r="F24" i="67"/>
  <c r="E24" i="67"/>
  <c r="E49" i="67"/>
  <c r="F47" i="67"/>
  <c r="P27" i="67"/>
  <c r="Q46" i="67"/>
  <c r="P50" i="67"/>
  <c r="S7" i="67"/>
  <c r="I54" i="67"/>
  <c r="S9" i="67"/>
  <c r="X29" i="67"/>
  <c r="P29" i="67"/>
  <c r="O6" i="67"/>
  <c r="E47" i="67"/>
  <c r="F53" i="67"/>
  <c r="E51" i="67"/>
  <c r="X26" i="67"/>
  <c r="W31" i="67"/>
  <c r="E39" i="67"/>
  <c r="F54" i="67"/>
  <c r="E53" i="67"/>
  <c r="F50" i="67"/>
  <c r="P24" i="67"/>
  <c r="Q22" i="67"/>
  <c r="Q34" i="67"/>
  <c r="P23" i="67"/>
  <c r="R21" i="67"/>
  <c r="R34" i="67"/>
  <c r="P44" i="67"/>
  <c r="P19" i="67"/>
  <c r="Q28" i="67"/>
  <c r="P37" i="67"/>
  <c r="Q30" i="67"/>
  <c r="S28" i="67"/>
  <c r="S36" i="67"/>
  <c r="R28" i="67"/>
  <c r="R12" i="67"/>
  <c r="R29" i="67"/>
  <c r="S24" i="67"/>
  <c r="R8" i="67"/>
  <c r="W23" i="67"/>
  <c r="E40" i="67"/>
  <c r="E45" i="67"/>
  <c r="F43" i="67"/>
  <c r="F40" i="67"/>
  <c r="P30" i="67"/>
  <c r="P35" i="67"/>
  <c r="P36" i="67"/>
  <c r="P34" i="67"/>
  <c r="R23" i="67"/>
  <c r="S34" i="67"/>
  <c r="S13" i="67"/>
  <c r="R36" i="67"/>
  <c r="R33" i="67"/>
  <c r="S33" i="67"/>
  <c r="S38" i="67"/>
  <c r="Q55" i="67"/>
  <c r="Q54" i="67"/>
  <c r="Q40" i="67"/>
  <c r="P43" i="67"/>
  <c r="P45" i="67"/>
  <c r="R10" i="67"/>
  <c r="I46" i="67"/>
  <c r="J42" i="67"/>
  <c r="S25" i="67"/>
  <c r="J40" i="67"/>
  <c r="J48" i="67"/>
  <c r="I47" i="67"/>
  <c r="S21" i="67"/>
  <c r="S27" i="67"/>
  <c r="P51" i="67"/>
  <c r="R16" i="67"/>
  <c r="I40" i="67"/>
  <c r="I55" i="67"/>
  <c r="P33" i="67"/>
  <c r="S4" i="67"/>
  <c r="I53" i="67"/>
  <c r="I44" i="67"/>
  <c r="F30" i="67"/>
  <c r="E28" i="67"/>
  <c r="F22" i="67"/>
  <c r="F29" i="67"/>
  <c r="F23" i="67"/>
  <c r="E38" i="67"/>
  <c r="F42" i="67"/>
  <c r="E56" i="67"/>
  <c r="E41" i="67"/>
  <c r="F55" i="67"/>
  <c r="E52" i="67"/>
  <c r="E46" i="67"/>
  <c r="P31" i="67"/>
  <c r="P25" i="67"/>
  <c r="P38" i="67"/>
  <c r="Q29" i="67"/>
  <c r="Q35" i="67"/>
  <c r="R22" i="67"/>
  <c r="S30" i="67"/>
  <c r="S31" i="67"/>
  <c r="S26" i="67"/>
  <c r="S18" i="67"/>
  <c r="R15" i="67"/>
  <c r="S10" i="67"/>
  <c r="S5" i="67"/>
  <c r="I43" i="67"/>
  <c r="J39" i="67"/>
  <c r="AB45" i="67"/>
  <c r="A7" i="67"/>
  <c r="X12" i="67"/>
  <c r="N10" i="67"/>
  <c r="X56" i="67"/>
  <c r="R11" i="67"/>
  <c r="S11" i="67"/>
  <c r="S8" i="67"/>
  <c r="S17" i="67"/>
  <c r="F34" i="67"/>
  <c r="E21" i="67"/>
  <c r="E33" i="67"/>
  <c r="F31" i="67"/>
  <c r="F45" i="67"/>
  <c r="E43" i="67"/>
  <c r="F56" i="67"/>
  <c r="F41" i="67"/>
  <c r="F44" i="67"/>
  <c r="Q33" i="67"/>
  <c r="P21" i="67"/>
  <c r="P26" i="67"/>
  <c r="Q27" i="67"/>
  <c r="P28" i="67"/>
  <c r="R26" i="67"/>
  <c r="R38" i="67"/>
  <c r="S22" i="67"/>
  <c r="S29" i="67"/>
  <c r="R24" i="67"/>
  <c r="R3" i="67"/>
  <c r="R6" i="67"/>
  <c r="R7" i="67"/>
  <c r="R4" i="67"/>
  <c r="P41" i="67"/>
  <c r="Q24" i="67"/>
  <c r="R5" i="67"/>
  <c r="R17" i="67"/>
  <c r="R9" i="67"/>
  <c r="R18" i="67"/>
  <c r="R19" i="67"/>
  <c r="S3" i="67"/>
  <c r="Q23" i="67"/>
  <c r="I6" i="67"/>
  <c r="J10" i="67"/>
  <c r="I15" i="67"/>
  <c r="I10" i="67"/>
  <c r="J6" i="67"/>
  <c r="J3" i="67"/>
  <c r="I20" i="67"/>
  <c r="J14" i="67"/>
  <c r="I7" i="67"/>
  <c r="I14" i="67"/>
  <c r="I5" i="67"/>
  <c r="J19" i="67"/>
  <c r="I12" i="67"/>
  <c r="I9" i="67"/>
  <c r="J18" i="67"/>
  <c r="I3" i="67"/>
  <c r="I17" i="67"/>
  <c r="J15" i="67"/>
  <c r="J7" i="67"/>
  <c r="J16" i="67"/>
  <c r="J20" i="67"/>
  <c r="I16" i="67"/>
  <c r="I8" i="67"/>
  <c r="I19" i="67"/>
  <c r="Q15" i="67"/>
  <c r="P8" i="67"/>
  <c r="Q11" i="67"/>
  <c r="Q14" i="67"/>
  <c r="P10" i="67"/>
  <c r="P9" i="67"/>
  <c r="Q10" i="67"/>
  <c r="Q17" i="67"/>
  <c r="Q20" i="67"/>
  <c r="Q12" i="67"/>
  <c r="P14" i="67"/>
  <c r="P16" i="67"/>
  <c r="R39" i="67"/>
  <c r="R54" i="67"/>
  <c r="R45" i="67"/>
  <c r="S49" i="67"/>
  <c r="S40" i="67"/>
  <c r="R42" i="67"/>
  <c r="Y38" i="67"/>
  <c r="Y35" i="67"/>
  <c r="Z37" i="67"/>
  <c r="Z27" i="67"/>
  <c r="Z35" i="67"/>
  <c r="Z38" i="67"/>
  <c r="N51" i="67"/>
  <c r="O43" i="67"/>
  <c r="O40" i="67"/>
  <c r="N48" i="67"/>
  <c r="A17" i="67"/>
  <c r="AA52" i="67"/>
  <c r="AB46" i="67"/>
  <c r="N53" i="67"/>
  <c r="Y33" i="67"/>
  <c r="S48" i="67"/>
  <c r="S55" i="67"/>
  <c r="W55" i="67"/>
  <c r="W40" i="67"/>
  <c r="W42" i="67"/>
  <c r="X39" i="67"/>
  <c r="X54" i="67"/>
  <c r="J13" i="67"/>
  <c r="J11" i="67"/>
  <c r="W19" i="67"/>
  <c r="X18" i="67"/>
  <c r="G46" i="67"/>
  <c r="G54" i="67"/>
  <c r="N9" i="67"/>
  <c r="O16" i="67"/>
  <c r="P4" i="67"/>
  <c r="Q3" i="67"/>
  <c r="G15" i="67"/>
  <c r="H6" i="67"/>
  <c r="G6" i="67"/>
  <c r="G12" i="67"/>
  <c r="H12" i="67"/>
  <c r="X45" i="67"/>
  <c r="X50" i="67"/>
  <c r="W52" i="67"/>
  <c r="W56" i="67"/>
  <c r="X42" i="67"/>
  <c r="X47" i="67"/>
  <c r="X41" i="67"/>
  <c r="X20" i="67"/>
  <c r="W11" i="67"/>
  <c r="W5" i="67"/>
  <c r="X9" i="67"/>
  <c r="W16" i="67"/>
  <c r="X4" i="67"/>
  <c r="X17" i="67"/>
  <c r="W17" i="67"/>
  <c r="X5" i="67"/>
  <c r="X13" i="67"/>
  <c r="X19" i="67"/>
  <c r="X14" i="67"/>
  <c r="X16" i="67"/>
  <c r="W6" i="67"/>
  <c r="X10" i="67"/>
  <c r="W18" i="67"/>
  <c r="W15" i="67"/>
  <c r="W14" i="67"/>
  <c r="X3" i="67"/>
  <c r="W10" i="67"/>
  <c r="X6" i="67"/>
  <c r="W9" i="67"/>
  <c r="W8" i="67"/>
  <c r="X15" i="67"/>
  <c r="X22" i="67"/>
  <c r="X38" i="67"/>
  <c r="W24" i="67"/>
  <c r="X30" i="67"/>
  <c r="W36" i="67"/>
  <c r="X34" i="67"/>
  <c r="W34" i="67"/>
  <c r="W32" i="67"/>
  <c r="X37" i="67"/>
  <c r="W28" i="67"/>
  <c r="W25" i="67"/>
  <c r="W37" i="67"/>
  <c r="W22" i="67"/>
  <c r="X27" i="67"/>
  <c r="X23" i="67"/>
  <c r="X36" i="67"/>
  <c r="W33" i="67"/>
  <c r="W35" i="67"/>
  <c r="X21" i="67"/>
  <c r="W21" i="67"/>
  <c r="X35" i="67"/>
  <c r="X33" i="67"/>
  <c r="X24" i="67"/>
  <c r="W27" i="67"/>
  <c r="A19" i="67"/>
  <c r="A6" i="67"/>
  <c r="AB56" i="67"/>
  <c r="AA42" i="67"/>
  <c r="O46" i="67"/>
  <c r="O56" i="67"/>
  <c r="Y37" i="67"/>
  <c r="Y31" i="67"/>
  <c r="A18" i="67"/>
  <c r="A14" i="67"/>
  <c r="A3" i="67"/>
  <c r="AA44" i="67"/>
  <c r="AA46" i="67"/>
  <c r="AA45" i="67"/>
  <c r="N44" i="67"/>
  <c r="N55" i="67"/>
  <c r="O55" i="67"/>
  <c r="N41" i="67"/>
  <c r="O39" i="67"/>
  <c r="Z28" i="67"/>
  <c r="Y24" i="67"/>
  <c r="Y21" i="67"/>
  <c r="Y22" i="67"/>
  <c r="Z25" i="67"/>
  <c r="R53" i="67"/>
  <c r="S51" i="67"/>
  <c r="S46" i="67"/>
  <c r="S39" i="67"/>
  <c r="R48" i="67"/>
  <c r="W39" i="67"/>
  <c r="W43" i="67"/>
  <c r="X52" i="67"/>
  <c r="X53" i="67"/>
  <c r="W51" i="67"/>
  <c r="I11" i="67"/>
  <c r="J4" i="67"/>
  <c r="W4" i="67"/>
  <c r="X11" i="67"/>
  <c r="H46" i="67"/>
  <c r="O12" i="67"/>
  <c r="N6" i="67"/>
  <c r="P7" i="67"/>
  <c r="Q9" i="67"/>
  <c r="H40" i="67"/>
  <c r="G45" i="67"/>
  <c r="H42" i="67"/>
  <c r="G52" i="67"/>
  <c r="G47" i="67"/>
  <c r="H54" i="67"/>
  <c r="H49" i="67"/>
  <c r="G39" i="67"/>
  <c r="H48" i="67"/>
  <c r="H55" i="67"/>
  <c r="G56" i="67"/>
  <c r="H47" i="67"/>
  <c r="H50" i="67"/>
  <c r="G50" i="67"/>
  <c r="H53" i="67"/>
  <c r="G41" i="67"/>
  <c r="G55" i="67"/>
  <c r="G43" i="67"/>
  <c r="G49" i="67"/>
  <c r="H51" i="67"/>
  <c r="G42" i="67"/>
  <c r="H45" i="67"/>
  <c r="H56" i="67"/>
  <c r="H39" i="67"/>
  <c r="A8" i="67"/>
  <c r="AB40" i="67"/>
  <c r="AB47" i="67"/>
  <c r="O52" i="67"/>
  <c r="N47" i="67"/>
  <c r="Y32" i="67"/>
  <c r="Z36" i="67"/>
  <c r="R51" i="67"/>
  <c r="R52" i="67"/>
  <c r="R50" i="67"/>
  <c r="A5" i="67"/>
  <c r="A4" i="67"/>
  <c r="AA54" i="67"/>
  <c r="AB44" i="67"/>
  <c r="AA43" i="67"/>
  <c r="A22" i="67"/>
  <c r="A21" i="67"/>
  <c r="A20" i="67"/>
  <c r="A16" i="67"/>
  <c r="A9" i="67"/>
  <c r="AA40" i="67"/>
  <c r="AB54" i="67"/>
  <c r="AB50" i="67"/>
  <c r="AB53" i="67"/>
  <c r="AA51" i="67"/>
  <c r="AB55" i="67"/>
  <c r="N42" i="67"/>
  <c r="O48" i="67"/>
  <c r="O44" i="67"/>
  <c r="N56" i="67"/>
  <c r="N45" i="67"/>
  <c r="Z30" i="67"/>
  <c r="Z22" i="67"/>
  <c r="Y25" i="67"/>
  <c r="Z26" i="67"/>
  <c r="Y27" i="67"/>
  <c r="R47" i="67"/>
  <c r="R55" i="67"/>
  <c r="R44" i="67"/>
  <c r="S50" i="67"/>
  <c r="S53" i="67"/>
  <c r="X49" i="67"/>
  <c r="X55" i="67"/>
  <c r="W44" i="67"/>
  <c r="W50" i="67"/>
  <c r="X48" i="67"/>
  <c r="J17" i="67"/>
  <c r="I4" i="67"/>
  <c r="W13" i="67"/>
  <c r="X7" i="67"/>
  <c r="G51" i="67"/>
  <c r="H52" i="67"/>
  <c r="N11" i="67"/>
  <c r="P13" i="67"/>
  <c r="P17" i="67"/>
  <c r="P18" i="67"/>
  <c r="O19" i="67"/>
  <c r="N4" i="67"/>
  <c r="N14" i="67"/>
  <c r="N16" i="67"/>
  <c r="N17" i="67"/>
  <c r="O18" i="67"/>
  <c r="O14" i="67"/>
  <c r="O9" i="67"/>
  <c r="N7" i="67"/>
  <c r="O13" i="67"/>
  <c r="N12" i="67"/>
  <c r="N19" i="67"/>
  <c r="O15" i="67"/>
  <c r="O11" i="67"/>
  <c r="N18" i="67"/>
  <c r="N8" i="67"/>
  <c r="O17" i="67"/>
  <c r="N20" i="67"/>
  <c r="A13" i="67"/>
  <c r="A27" i="67"/>
  <c r="A15" i="67"/>
  <c r="A25" i="67"/>
  <c r="A10" i="67"/>
  <c r="AB39" i="67"/>
  <c r="AA41" i="67"/>
  <c r="AA53" i="67"/>
  <c r="AB41" i="67"/>
  <c r="AB49" i="67"/>
  <c r="AA56" i="67"/>
  <c r="N54" i="67"/>
  <c r="O50" i="67"/>
  <c r="N40" i="67"/>
  <c r="N52" i="67"/>
  <c r="N39" i="67"/>
  <c r="O42" i="67"/>
  <c r="Z21" i="67"/>
  <c r="Y36" i="67"/>
  <c r="Y26" i="67"/>
  <c r="Y23" i="67"/>
  <c r="Z23" i="67"/>
  <c r="S45" i="67"/>
  <c r="S42" i="67"/>
  <c r="R40" i="67"/>
  <c r="S44" i="67"/>
  <c r="S56" i="67"/>
  <c r="W47" i="67"/>
  <c r="X44" i="67"/>
  <c r="W48" i="67"/>
  <c r="W46" i="67"/>
  <c r="W41" i="67"/>
  <c r="I13" i="67"/>
  <c r="I18" i="67"/>
  <c r="W20" i="67"/>
  <c r="W12" i="67"/>
  <c r="H43" i="67"/>
  <c r="G53" i="67"/>
  <c r="N3" i="67"/>
  <c r="N5" i="67"/>
  <c r="Q6" i="67"/>
  <c r="Q4" i="67"/>
  <c r="A26" i="67"/>
  <c r="A24" i="67"/>
  <c r="A28" i="67"/>
  <c r="AB43" i="67"/>
  <c r="AB51" i="67"/>
  <c r="AA49" i="67"/>
  <c r="AA39" i="67"/>
  <c r="AA50" i="67"/>
  <c r="O54" i="67"/>
  <c r="N50" i="67"/>
  <c r="O47" i="67"/>
  <c r="N46" i="67"/>
  <c r="O51" i="67"/>
  <c r="N49" i="67"/>
  <c r="Z32" i="67"/>
  <c r="Z24" i="67"/>
  <c r="Z31" i="67"/>
  <c r="Y28" i="67"/>
  <c r="Y29" i="67"/>
  <c r="S47" i="67"/>
  <c r="R49" i="67"/>
  <c r="R56" i="67"/>
  <c r="S52" i="67"/>
  <c r="S41" i="67"/>
  <c r="W54" i="67"/>
  <c r="W49" i="67"/>
  <c r="X43" i="67"/>
  <c r="J8" i="67"/>
  <c r="J9" i="67"/>
  <c r="X8" i="67"/>
  <c r="G48" i="67"/>
  <c r="H41" i="67"/>
  <c r="O4" i="67"/>
  <c r="O8" i="67"/>
  <c r="Q7" i="67"/>
  <c r="P6" i="67"/>
  <c r="N15" i="67"/>
  <c r="Q26" i="67"/>
  <c r="Q37" i="67"/>
  <c r="S35" i="67"/>
  <c r="R31" i="67"/>
  <c r="R27" i="67"/>
  <c r="S37" i="67"/>
  <c r="R32" i="67"/>
  <c r="O10" i="67"/>
  <c r="O7" i="67"/>
  <c r="N13" i="67"/>
  <c r="O3" i="67"/>
  <c r="O20" i="67"/>
  <c r="P47" i="67"/>
  <c r="Q51" i="67"/>
  <c r="P42" i="67"/>
  <c r="P40" i="67"/>
  <c r="P56" i="67"/>
  <c r="S6" i="67"/>
  <c r="S19" i="67"/>
  <c r="S20" i="67"/>
  <c r="R20" i="67"/>
  <c r="S15" i="67"/>
  <c r="Q5" i="67"/>
  <c r="Q16" i="67"/>
  <c r="P15" i="67"/>
  <c r="Q19" i="67"/>
  <c r="P5" i="67"/>
  <c r="P20" i="67"/>
  <c r="J41" i="67"/>
  <c r="I52" i="67"/>
  <c r="J50" i="67"/>
  <c r="I48" i="67"/>
  <c r="J55" i="67"/>
  <c r="I49" i="67"/>
  <c r="J53" i="67"/>
  <c r="I45" i="67"/>
  <c r="J51" i="67"/>
  <c r="I42" i="67"/>
  <c r="S16" i="67"/>
  <c r="S12" i="67"/>
  <c r="R14" i="67"/>
  <c r="P11" i="67"/>
  <c r="P12" i="67"/>
  <c r="Q18" i="67"/>
  <c r="P3" i="67"/>
  <c r="Q8" i="67"/>
  <c r="J56" i="67"/>
  <c r="I51" i="67"/>
  <c r="J49" i="67"/>
  <c r="J45" i="67"/>
  <c r="H14" i="67"/>
  <c r="H11" i="67"/>
  <c r="G4" i="67"/>
  <c r="H15" i="67"/>
  <c r="G10" i="67"/>
  <c r="G7" i="67"/>
  <c r="J43" i="67"/>
  <c r="I39" i="67"/>
  <c r="I56" i="67"/>
  <c r="J54" i="67"/>
  <c r="J52" i="67"/>
  <c r="H3" i="67"/>
  <c r="G11" i="67"/>
  <c r="H5" i="67"/>
  <c r="H13" i="67"/>
  <c r="H20" i="67"/>
  <c r="H4" i="67"/>
  <c r="H7" i="67"/>
  <c r="H9" i="67"/>
  <c r="G5" i="67"/>
  <c r="H16" i="67"/>
  <c r="G17" i="67"/>
  <c r="G19" i="67"/>
  <c r="G16" i="67"/>
  <c r="H8" i="67"/>
  <c r="G14" i="67"/>
  <c r="G9" i="67"/>
  <c r="H19" i="67"/>
  <c r="G18" i="67"/>
  <c r="H10" i="67"/>
  <c r="G13" i="67"/>
  <c r="G3" i="67"/>
  <c r="H17" i="67"/>
  <c r="H18" i="67"/>
  <c r="J38" i="67"/>
  <c r="I36" i="67"/>
  <c r="J31" i="67"/>
  <c r="J23" i="67"/>
  <c r="J21" i="67"/>
  <c r="J33" i="67"/>
  <c r="I33" i="67"/>
  <c r="I31" i="67"/>
  <c r="J30" i="67"/>
  <c r="J36" i="67"/>
  <c r="J35" i="67"/>
  <c r="J24" i="67"/>
  <c r="I26" i="67"/>
  <c r="J26" i="67"/>
  <c r="I34" i="67"/>
  <c r="I30" i="67"/>
  <c r="I22" i="67"/>
  <c r="I32" i="67"/>
  <c r="G20" i="67"/>
  <c r="J47" i="67"/>
  <c r="J25" i="67"/>
  <c r="J32" i="67"/>
  <c r="I27" i="67"/>
  <c r="J28" i="67"/>
  <c r="J29" i="67"/>
  <c r="I35" i="67"/>
  <c r="I25" i="67"/>
  <c r="I38" i="67"/>
  <c r="J27" i="67"/>
  <c r="J34" i="67"/>
  <c r="I29" i="67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J34" i="68"/>
  <c r="J35" i="68"/>
  <c r="J36" i="68"/>
  <c r="J37" i="68"/>
  <c r="J38" i="68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J61" i="68"/>
  <c r="J62" i="68"/>
  <c r="J63" i="68"/>
  <c r="J5" i="68"/>
  <c r="J6" i="68"/>
  <c r="J7" i="68"/>
  <c r="J64" i="68"/>
  <c r="J65" i="68"/>
  <c r="J66" i="68"/>
  <c r="J6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</calcChain>
</file>

<file path=xl/sharedStrings.xml><?xml version="1.0" encoding="utf-8"?>
<sst xmlns="http://schemas.openxmlformats.org/spreadsheetml/2006/main" count="414" uniqueCount="75">
  <si>
    <t>単価</t>
  </si>
  <si>
    <t>原価率</t>
  </si>
  <si>
    <t>合計</t>
    <rPh sb="0" eb="2">
      <t>ゴウケイ</t>
    </rPh>
    <phoneticPr fontId="5"/>
  </si>
  <si>
    <t>ﾒﾆｭｰ名</t>
  </si>
  <si>
    <t>数量</t>
  </si>
  <si>
    <t>原価</t>
    <rPh sb="0" eb="2">
      <t>ゲンカ</t>
    </rPh>
    <phoneticPr fontId="5"/>
  </si>
  <si>
    <t>売上高</t>
    <rPh sb="0" eb="2">
      <t>ウリアゲ</t>
    </rPh>
    <rPh sb="2" eb="3">
      <t>ダカ</t>
    </rPh>
    <phoneticPr fontId="5"/>
  </si>
  <si>
    <t>標準原価</t>
  </si>
  <si>
    <t>累計</t>
    <rPh sb="0" eb="2">
      <t>ルイケイ</t>
    </rPh>
    <phoneticPr fontId="5"/>
  </si>
  <si>
    <t>粗利高</t>
    <rPh sb="0" eb="2">
      <t>ソリ</t>
    </rPh>
    <rPh sb="2" eb="3">
      <t>タカ</t>
    </rPh>
    <phoneticPr fontId="5"/>
  </si>
  <si>
    <t>粗利構成</t>
    <rPh sb="2" eb="4">
      <t>コウセイ</t>
    </rPh>
    <phoneticPr fontId="5"/>
  </si>
  <si>
    <t>NO</t>
    <phoneticPr fontId="4"/>
  </si>
  <si>
    <t>売上構成</t>
    <rPh sb="0" eb="2">
      <t>ウリアゲ</t>
    </rPh>
    <rPh sb="2" eb="4">
      <t>コウセイ</t>
    </rPh>
    <phoneticPr fontId="5"/>
  </si>
  <si>
    <t>←色付き枠のみ入力</t>
    <rPh sb="1" eb="3">
      <t>イロツ</t>
    </rPh>
    <rPh sb="4" eb="5">
      <t>ワク</t>
    </rPh>
    <rPh sb="7" eb="9">
      <t>ニュウリョク</t>
    </rPh>
    <phoneticPr fontId="4"/>
  </si>
  <si>
    <t>NO</t>
    <phoneticPr fontId="4"/>
  </si>
  <si>
    <t>売上構成比
ランク</t>
    <rPh sb="0" eb="2">
      <t>ウリアゲ</t>
    </rPh>
    <rPh sb="2" eb="5">
      <t>コウセイヒ</t>
    </rPh>
    <phoneticPr fontId="4"/>
  </si>
  <si>
    <t>売上構成比ランク</t>
    <rPh sb="0" eb="2">
      <t>ウリアゲ</t>
    </rPh>
    <rPh sb="2" eb="5">
      <t>コウセイヒ</t>
    </rPh>
    <phoneticPr fontId="4"/>
  </si>
  <si>
    <t>Ａ</t>
    <phoneticPr fontId="4"/>
  </si>
  <si>
    <t>Ｂ</t>
    <phoneticPr fontId="4"/>
  </si>
  <si>
    <t>Ｃ</t>
    <phoneticPr fontId="4"/>
  </si>
  <si>
    <t>以上</t>
    <rPh sb="0" eb="2">
      <t>イジョウ</t>
    </rPh>
    <phoneticPr fontId="4"/>
  </si>
  <si>
    <t>以下</t>
    <rPh sb="0" eb="2">
      <t>イカ</t>
    </rPh>
    <phoneticPr fontId="4"/>
  </si>
  <si>
    <t>以下７０％以上</t>
    <rPh sb="5" eb="7">
      <t>イジョウ</t>
    </rPh>
    <phoneticPr fontId="4"/>
  </si>
  <si>
    <t>合計</t>
    <rPh sb="0" eb="2">
      <t>ゴウケイ</t>
    </rPh>
    <phoneticPr fontId="4"/>
  </si>
  <si>
    <t>ＡＢＣ分析表　販売数日別</t>
    <rPh sb="3" eb="5">
      <t>ブンセキ</t>
    </rPh>
    <rPh sb="5" eb="6">
      <t>ヒョウ</t>
    </rPh>
    <rPh sb="7" eb="9">
      <t>ハンバイ</t>
    </rPh>
    <rPh sb="9" eb="10">
      <t>スウ</t>
    </rPh>
    <rPh sb="10" eb="11">
      <t>ニチ</t>
    </rPh>
    <rPh sb="11" eb="12">
      <t>ベツ</t>
    </rPh>
    <phoneticPr fontId="4"/>
  </si>
  <si>
    <t>粗利構成比ランク</t>
    <rPh sb="0" eb="2">
      <t>アラリ</t>
    </rPh>
    <rPh sb="2" eb="5">
      <t>コウセイヒ</t>
    </rPh>
    <phoneticPr fontId="4"/>
  </si>
  <si>
    <t>ＡＢＣ分析表　売上構成</t>
    <rPh sb="3" eb="5">
      <t>ブンセキ</t>
    </rPh>
    <rPh sb="5" eb="6">
      <t>ヒョウ</t>
    </rPh>
    <rPh sb="7" eb="9">
      <t>ウリアゲ</t>
    </rPh>
    <rPh sb="9" eb="11">
      <t>コウセイ</t>
    </rPh>
    <phoneticPr fontId="4"/>
  </si>
  <si>
    <t>※売上高を降順に
並べ替えてから分析！！</t>
    <rPh sb="1" eb="3">
      <t>ウリアゲ</t>
    </rPh>
    <rPh sb="3" eb="4">
      <t>ダカ</t>
    </rPh>
    <rPh sb="5" eb="7">
      <t>コウジュン</t>
    </rPh>
    <rPh sb="9" eb="10">
      <t>ナラ</t>
    </rPh>
    <rPh sb="11" eb="12">
      <t>カ</t>
    </rPh>
    <rPh sb="16" eb="18">
      <t>ブンセキ</t>
    </rPh>
    <phoneticPr fontId="4"/>
  </si>
  <si>
    <t>※粗利高を降順に
並べ替えてから分析！！</t>
    <rPh sb="1" eb="3">
      <t>アラリ</t>
    </rPh>
    <rPh sb="3" eb="4">
      <t>ダカ</t>
    </rPh>
    <rPh sb="5" eb="7">
      <t>コウジュン</t>
    </rPh>
    <rPh sb="9" eb="10">
      <t>ナラ</t>
    </rPh>
    <rPh sb="11" eb="12">
      <t>カ</t>
    </rPh>
    <rPh sb="16" eb="18">
      <t>ブンセキ</t>
    </rPh>
    <phoneticPr fontId="4"/>
  </si>
  <si>
    <t>ＡＢＣ分析表　粗利構成</t>
    <rPh sb="3" eb="5">
      <t>ブンセキ</t>
    </rPh>
    <rPh sb="5" eb="6">
      <t>ヒョウ</t>
    </rPh>
    <rPh sb="7" eb="9">
      <t>アラリ</t>
    </rPh>
    <rPh sb="9" eb="11">
      <t>コウセイ</t>
    </rPh>
    <phoneticPr fontId="4"/>
  </si>
  <si>
    <t>以下５０％以上</t>
    <rPh sb="5" eb="7">
      <t>イジョウ</t>
    </rPh>
    <phoneticPr fontId="4"/>
  </si>
  <si>
    <t>売上高構成
ランク</t>
    <rPh sb="0" eb="2">
      <t>ウリアゲ</t>
    </rPh>
    <rPh sb="2" eb="3">
      <t>ダカ</t>
    </rPh>
    <rPh sb="3" eb="5">
      <t>コウセイ</t>
    </rPh>
    <phoneticPr fontId="4"/>
  </si>
  <si>
    <t>粗利高構成
ランク</t>
    <rPh sb="0" eb="2">
      <t>アラリ</t>
    </rPh>
    <rPh sb="2" eb="3">
      <t>ダカ</t>
    </rPh>
    <rPh sb="3" eb="5">
      <t>コウセイ</t>
    </rPh>
    <phoneticPr fontId="4"/>
  </si>
  <si>
    <t>ＡＢＣ分析表　ランク</t>
    <rPh sb="3" eb="5">
      <t>ブンセキ</t>
    </rPh>
    <rPh sb="5" eb="6">
      <t>ヒョウ</t>
    </rPh>
    <phoneticPr fontId="4"/>
  </si>
  <si>
    <t>※メニュー名・単価・原価は
ＡＢＣ分析　ランクシートから
コピー貼り付け！</t>
    <rPh sb="5" eb="6">
      <t>メイ</t>
    </rPh>
    <rPh sb="7" eb="9">
      <t>タンカ</t>
    </rPh>
    <rPh sb="10" eb="12">
      <t>ゲンカ</t>
    </rPh>
    <rPh sb="17" eb="19">
      <t>ブンセキ</t>
    </rPh>
    <rPh sb="32" eb="33">
      <t>ハ</t>
    </rPh>
    <rPh sb="34" eb="35">
      <t>ツ</t>
    </rPh>
    <phoneticPr fontId="4"/>
  </si>
  <si>
    <t>ＡＢＣ分析表　販売数量</t>
    <rPh sb="3" eb="5">
      <t>ブンセキ</t>
    </rPh>
    <rPh sb="5" eb="6">
      <t>ヒョウ</t>
    </rPh>
    <rPh sb="7" eb="9">
      <t>ハンバイ</t>
    </rPh>
    <rPh sb="9" eb="11">
      <t>スウリョウ</t>
    </rPh>
    <phoneticPr fontId="4"/>
  </si>
  <si>
    <t>※数量を降順に
並べ替えてから分析！！</t>
    <rPh sb="1" eb="3">
      <t>スウリョウ</t>
    </rPh>
    <rPh sb="4" eb="6">
      <t>コウジュン</t>
    </rPh>
    <rPh sb="8" eb="9">
      <t>ナラ</t>
    </rPh>
    <rPh sb="10" eb="11">
      <t>カ</t>
    </rPh>
    <rPh sb="15" eb="17">
      <t>ブンセキ</t>
    </rPh>
    <phoneticPr fontId="4"/>
  </si>
  <si>
    <t>販売数量ランク</t>
    <rPh sb="0" eb="4">
      <t>ハンバイスウリョウ</t>
    </rPh>
    <phoneticPr fontId="4"/>
  </si>
  <si>
    <t>以上４０以下</t>
    <rPh sb="1" eb="2">
      <t>ウエ</t>
    </rPh>
    <rPh sb="4" eb="6">
      <t>イカ</t>
    </rPh>
    <phoneticPr fontId="4"/>
  </si>
  <si>
    <t>販売数量
ランク</t>
    <rPh sb="0" eb="2">
      <t>ハンバイ</t>
    </rPh>
    <rPh sb="2" eb="4">
      <t>スウリョウ</t>
    </rPh>
    <phoneticPr fontId="4"/>
  </si>
  <si>
    <t>ＡＡＡ</t>
    <phoneticPr fontId="4"/>
  </si>
  <si>
    <t>売上</t>
    <rPh sb="0" eb="2">
      <t>ウリアゲ</t>
    </rPh>
    <phoneticPr fontId="4"/>
  </si>
  <si>
    <t>粗利</t>
    <rPh sb="0" eb="2">
      <t>アラリ</t>
    </rPh>
    <phoneticPr fontId="4"/>
  </si>
  <si>
    <t>販売数</t>
    <rPh sb="0" eb="2">
      <t>ハンバイ</t>
    </rPh>
    <rPh sb="2" eb="3">
      <t>スウ</t>
    </rPh>
    <phoneticPr fontId="4"/>
  </si>
  <si>
    <t>ＡＡ</t>
    <phoneticPr fontId="4"/>
  </si>
  <si>
    <t>ＡＢ</t>
    <phoneticPr fontId="4"/>
  </si>
  <si>
    <t>ＢＡ</t>
    <phoneticPr fontId="4"/>
  </si>
  <si>
    <t>ＡＣ</t>
    <phoneticPr fontId="4"/>
  </si>
  <si>
    <t>ＣＡ</t>
    <phoneticPr fontId="4"/>
  </si>
  <si>
    <t>ＢＣ</t>
    <phoneticPr fontId="4"/>
  </si>
  <si>
    <t>ＣＢ</t>
    <phoneticPr fontId="4"/>
  </si>
  <si>
    <t>ＢＢ</t>
    <phoneticPr fontId="4"/>
  </si>
  <si>
    <t>ＣＣ</t>
    <phoneticPr fontId="4"/>
  </si>
  <si>
    <t>売上＆粗利</t>
    <rPh sb="0" eb="2">
      <t>ウリアゲ</t>
    </rPh>
    <rPh sb="3" eb="5">
      <t>アラリ</t>
    </rPh>
    <phoneticPr fontId="4"/>
  </si>
  <si>
    <t>売上＆販売数</t>
    <rPh sb="0" eb="2">
      <t>ウリアゲ</t>
    </rPh>
    <rPh sb="3" eb="5">
      <t>ハンバイ</t>
    </rPh>
    <rPh sb="5" eb="6">
      <t>スウ</t>
    </rPh>
    <phoneticPr fontId="4"/>
  </si>
  <si>
    <t>粗利＆販売数</t>
    <rPh sb="0" eb="2">
      <t>アラリ</t>
    </rPh>
    <rPh sb="3" eb="5">
      <t>ハンバイ</t>
    </rPh>
    <rPh sb="5" eb="6">
      <t>スウ</t>
    </rPh>
    <phoneticPr fontId="4"/>
  </si>
  <si>
    <t>Ａ</t>
    <phoneticPr fontId="4"/>
  </si>
  <si>
    <t>○○店</t>
    <rPh sb="2" eb="3">
      <t>テン</t>
    </rPh>
    <phoneticPr fontId="4"/>
  </si>
  <si>
    <t>枝豆</t>
    <rPh sb="0" eb="2">
      <t>エダマメ</t>
    </rPh>
    <phoneticPr fontId="18"/>
  </si>
  <si>
    <t>bbb</t>
  </si>
  <si>
    <t>cc</t>
  </si>
  <si>
    <t>dddd</t>
  </si>
  <si>
    <t>eeeee</t>
  </si>
  <si>
    <t>ffff</t>
  </si>
  <si>
    <t>gggggg</t>
  </si>
  <si>
    <t>ababa</t>
  </si>
  <si>
    <t>cdcdc</t>
  </si>
  <si>
    <t>こここ</t>
  </si>
  <si>
    <t>さささ</t>
  </si>
  <si>
    <t>ししし</t>
  </si>
  <si>
    <t>あああ</t>
  </si>
  <si>
    <t>ききき</t>
  </si>
  <si>
    <t>いいい</t>
  </si>
  <si>
    <t>ううう</t>
  </si>
  <si>
    <t>aaaaa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</si>
</sst>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0.0%"/>
    <numFmt numFmtId="185" formatCode="yyyy&quot;年&quot;m&quot;月&quot;;@"/>
    <numFmt numFmtId="189" formatCode="#,##0.00_ "/>
    <numFmt numFmtId="194" formatCode="0_ "/>
    <numFmt numFmtId="195" formatCode="0_);[Red]\(0\)"/>
  </numFmts>
  <fonts count="25">
    <font>
      <sz val="12"/>
      <name val="Osaka"/>
      <family val="3"/>
      <charset val="128"/>
    </font>
    <font>
      <b/>
      <sz val="12"/>
      <name val="Osaka"/>
      <family val="3"/>
      <charset val="128"/>
    </font>
    <font>
      <sz val="12"/>
      <name val="Osaka"/>
      <family val="3"/>
      <charset val="128"/>
    </font>
    <font>
      <sz val="14"/>
      <name val="ＭＳ 明朝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8"/>
      <name val="Osaka"/>
      <family val="3"/>
      <charset val="128"/>
    </font>
    <font>
      <sz val="8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Osaka"/>
      <family val="3"/>
      <charset val="128"/>
    </font>
    <font>
      <b/>
      <sz val="20"/>
      <name val="Osaka"/>
      <family val="3"/>
      <charset val="128"/>
    </font>
    <font>
      <b/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b/>
      <u/>
      <sz val="16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b/>
      <sz val="20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0"/>
      <color indexed="10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" fillId="0" borderId="0"/>
  </cellStyleXfs>
  <cellXfs count="218">
    <xf numFmtId="0" fontId="0" fillId="0" borderId="0" xfId="0"/>
    <xf numFmtId="38" fontId="7" fillId="0" borderId="0" xfId="2" applyFont="1" applyFill="1" applyAlignment="1"/>
    <xf numFmtId="189" fontId="7" fillId="0" borderId="0" xfId="0" applyNumberFormat="1" applyFont="1" applyFill="1" applyAlignment="1"/>
    <xf numFmtId="0" fontId="6" fillId="0" borderId="0" xfId="0" applyFont="1"/>
    <xf numFmtId="38" fontId="7" fillId="0" borderId="1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0" xfId="2" applyFont="1" applyFill="1" applyAlignment="1">
      <alignment horizontal="center"/>
    </xf>
    <xf numFmtId="189" fontId="7" fillId="0" borderId="3" xfId="0" applyNumberFormat="1" applyFont="1" applyFill="1" applyBorder="1" applyAlignment="1">
      <alignment horizontal="center"/>
    </xf>
    <xf numFmtId="38" fontId="7" fillId="0" borderId="4" xfId="2" applyFont="1" applyFill="1" applyBorder="1" applyAlignment="1"/>
    <xf numFmtId="38" fontId="7" fillId="0" borderId="5" xfId="2" applyFont="1" applyFill="1" applyBorder="1" applyAlignment="1"/>
    <xf numFmtId="38" fontId="7" fillId="0" borderId="7" xfId="2" applyFont="1" applyFill="1" applyBorder="1" applyAlignment="1">
      <alignment horizontal="center"/>
    </xf>
    <xf numFmtId="181" fontId="7" fillId="0" borderId="3" xfId="0" applyNumberFormat="1" applyFont="1" applyFill="1" applyBorder="1" applyAlignment="1">
      <alignment shrinkToFit="1"/>
    </xf>
    <xf numFmtId="181" fontId="7" fillId="0" borderId="0" xfId="0" applyNumberFormat="1" applyFont="1" applyFill="1" applyAlignment="1">
      <alignment shrinkToFit="1"/>
    </xf>
    <xf numFmtId="181" fontId="7" fillId="0" borderId="2" xfId="1" applyNumberFormat="1" applyFont="1" applyFill="1" applyBorder="1" applyAlignment="1">
      <alignment horizontal="center" vertical="center" shrinkToFit="1"/>
    </xf>
    <xf numFmtId="181" fontId="7" fillId="0" borderId="3" xfId="0" applyNumberFormat="1" applyFont="1" applyFill="1" applyBorder="1" applyAlignment="1">
      <alignment vertical="center" shrinkToFit="1"/>
    </xf>
    <xf numFmtId="181" fontId="7" fillId="0" borderId="2" xfId="0" applyNumberFormat="1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shrinkToFit="1"/>
    </xf>
    <xf numFmtId="181" fontId="7" fillId="0" borderId="4" xfId="1" applyNumberFormat="1" applyFont="1" applyFill="1" applyBorder="1" applyAlignment="1">
      <alignment shrinkToFit="1"/>
    </xf>
    <xf numFmtId="181" fontId="7" fillId="0" borderId="5" xfId="1" applyNumberFormat="1" applyFont="1" applyFill="1" applyBorder="1" applyAlignment="1">
      <alignment shrinkToFit="1"/>
    </xf>
    <xf numFmtId="181" fontId="7" fillId="0" borderId="0" xfId="2" applyNumberFormat="1" applyFont="1" applyFill="1" applyAlignment="1">
      <alignment shrinkToFit="1"/>
    </xf>
    <xf numFmtId="181" fontId="7" fillId="0" borderId="3" xfId="1" applyNumberFormat="1" applyFont="1" applyFill="1" applyBorder="1" applyAlignment="1">
      <alignment vertical="center" shrinkToFit="1"/>
    </xf>
    <xf numFmtId="181" fontId="7" fillId="0" borderId="8" xfId="0" applyNumberFormat="1" applyFont="1" applyFill="1" applyBorder="1" applyAlignment="1">
      <alignment horizontal="center" vertical="center" shrinkToFit="1"/>
    </xf>
    <xf numFmtId="181" fontId="7" fillId="0" borderId="3" xfId="1" applyNumberFormat="1" applyFont="1" applyFill="1" applyBorder="1" applyAlignment="1">
      <alignment shrinkToFit="1"/>
    </xf>
    <xf numFmtId="181" fontId="7" fillId="0" borderId="8" xfId="0" applyNumberFormat="1" applyFont="1" applyFill="1" applyBorder="1" applyAlignment="1">
      <alignment horizontal="center" shrinkToFit="1"/>
    </xf>
    <xf numFmtId="181" fontId="7" fillId="0" borderId="9" xfId="1" applyNumberFormat="1" applyFont="1" applyFill="1" applyBorder="1" applyAlignment="1">
      <alignment shrinkToFit="1"/>
    </xf>
    <xf numFmtId="181" fontId="7" fillId="0" borderId="10" xfId="1" applyNumberFormat="1" applyFont="1" applyFill="1" applyBorder="1" applyAlignment="1">
      <alignment shrinkToFit="1"/>
    </xf>
    <xf numFmtId="181" fontId="7" fillId="0" borderId="0" xfId="1" applyNumberFormat="1" applyFont="1" applyFill="1" applyAlignment="1">
      <alignment horizontal="right" shrinkToFit="1"/>
    </xf>
    <xf numFmtId="181" fontId="7" fillId="0" borderId="0" xfId="0" applyNumberFormat="1" applyFont="1" applyFill="1" applyAlignment="1">
      <alignment horizontal="right" shrinkToFit="1"/>
    </xf>
    <xf numFmtId="38" fontId="7" fillId="0" borderId="11" xfId="2" applyFont="1" applyFill="1" applyBorder="1" applyAlignment="1">
      <alignment horizontal="center"/>
    </xf>
    <xf numFmtId="38" fontId="7" fillId="2" borderId="7" xfId="2" applyFont="1" applyFill="1" applyBorder="1" applyAlignment="1">
      <alignment horizontal="center"/>
    </xf>
    <xf numFmtId="189" fontId="7" fillId="0" borderId="6" xfId="0" applyNumberFormat="1" applyFont="1" applyFill="1" applyBorder="1" applyAlignment="1">
      <alignment horizontal="center"/>
    </xf>
    <xf numFmtId="55" fontId="7" fillId="0" borderId="12" xfId="0" applyNumberFormat="1" applyFont="1" applyFill="1" applyBorder="1" applyAlignment="1"/>
    <xf numFmtId="0" fontId="7" fillId="0" borderId="0" xfId="0" applyNumberFormat="1" applyFont="1" applyFill="1" applyAlignment="1">
      <alignment shrinkToFit="1"/>
    </xf>
    <xf numFmtId="0" fontId="7" fillId="0" borderId="12" xfId="0" applyNumberFormat="1" applyFont="1" applyFill="1" applyBorder="1" applyAlignment="1"/>
    <xf numFmtId="0" fontId="6" fillId="0" borderId="0" xfId="0" applyFont="1" applyAlignment="1">
      <alignment horizontal="center"/>
    </xf>
    <xf numFmtId="181" fontId="6" fillId="0" borderId="0" xfId="0" applyNumberFormat="1" applyFont="1"/>
    <xf numFmtId="0" fontId="6" fillId="0" borderId="11" xfId="0" applyFont="1" applyBorder="1" applyAlignment="1">
      <alignment horizontal="center"/>
    </xf>
    <xf numFmtId="38" fontId="7" fillId="0" borderId="13" xfId="2" applyFont="1" applyFill="1" applyBorder="1" applyAlignment="1">
      <alignment horizontal="center"/>
    </xf>
    <xf numFmtId="38" fontId="7" fillId="0" borderId="14" xfId="2" applyFont="1" applyFill="1" applyBorder="1" applyAlignment="1">
      <alignment horizontal="center"/>
    </xf>
    <xf numFmtId="38" fontId="7" fillId="0" borderId="15" xfId="2" applyFont="1" applyFill="1" applyBorder="1" applyAlignment="1">
      <alignment horizontal="center"/>
    </xf>
    <xf numFmtId="38" fontId="7" fillId="0" borderId="16" xfId="2" applyFont="1" applyFill="1" applyBorder="1" applyAlignment="1">
      <alignment horizontal="center"/>
    </xf>
    <xf numFmtId="38" fontId="7" fillId="0" borderId="18" xfId="2" applyFont="1" applyFill="1" applyBorder="1" applyAlignment="1"/>
    <xf numFmtId="38" fontId="7" fillId="0" borderId="19" xfId="2" applyFont="1" applyFill="1" applyBorder="1" applyAlignment="1"/>
    <xf numFmtId="38" fontId="7" fillId="0" borderId="20" xfId="2" applyFont="1" applyFill="1" applyBorder="1" applyAlignment="1">
      <alignment horizontal="center"/>
    </xf>
    <xf numFmtId="0" fontId="0" fillId="0" borderId="0" xfId="0" applyFill="1"/>
    <xf numFmtId="189" fontId="7" fillId="0" borderId="21" xfId="0" applyNumberFormat="1" applyFont="1" applyFill="1" applyBorder="1" applyAlignment="1"/>
    <xf numFmtId="189" fontId="7" fillId="0" borderId="22" xfId="0" applyNumberFormat="1" applyFont="1" applyFill="1" applyBorder="1" applyAlignment="1"/>
    <xf numFmtId="38" fontId="7" fillId="3" borderId="11" xfId="2" applyFont="1" applyFill="1" applyBorder="1" applyAlignment="1">
      <alignment horizontal="center"/>
    </xf>
    <xf numFmtId="189" fontId="7" fillId="3" borderId="22" xfId="0" applyNumberFormat="1" applyFont="1" applyFill="1" applyBorder="1" applyAlignment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3" borderId="25" xfId="0" applyFill="1" applyBorder="1"/>
    <xf numFmtId="0" fontId="0" fillId="0" borderId="25" xfId="0" applyBorder="1"/>
    <xf numFmtId="194" fontId="7" fillId="0" borderId="4" xfId="2" applyNumberFormat="1" applyFont="1" applyFill="1" applyBorder="1" applyAlignment="1"/>
    <xf numFmtId="38" fontId="0" fillId="0" borderId="2" xfId="2" applyFont="1" applyFill="1" applyBorder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81" fontId="7" fillId="0" borderId="26" xfId="1" applyNumberFormat="1" applyFont="1" applyFill="1" applyBorder="1" applyAlignment="1">
      <alignment shrinkToFit="1"/>
    </xf>
    <xf numFmtId="181" fontId="7" fillId="0" borderId="27" xfId="1" applyNumberFormat="1" applyFont="1" applyFill="1" applyBorder="1" applyAlignment="1">
      <alignment shrinkToFit="1"/>
    </xf>
    <xf numFmtId="181" fontId="7" fillId="0" borderId="28" xfId="1" applyNumberFormat="1" applyFont="1" applyFill="1" applyBorder="1" applyAlignment="1">
      <alignment shrinkToFit="1"/>
    </xf>
    <xf numFmtId="38" fontId="7" fillId="0" borderId="29" xfId="2" applyFont="1" applyFill="1" applyBorder="1" applyAlignment="1">
      <alignment horizontal="center"/>
    </xf>
    <xf numFmtId="194" fontId="7" fillId="0" borderId="30" xfId="2" applyNumberFormat="1" applyFont="1" applyFill="1" applyBorder="1" applyAlignment="1"/>
    <xf numFmtId="38" fontId="7" fillId="0" borderId="31" xfId="2" applyFont="1" applyFill="1" applyBorder="1" applyAlignment="1"/>
    <xf numFmtId="38" fontId="7" fillId="0" borderId="32" xfId="2" applyFont="1" applyFill="1" applyBorder="1" applyAlignment="1"/>
    <xf numFmtId="181" fontId="7" fillId="0" borderId="14" xfId="0" applyNumberFormat="1" applyFont="1" applyFill="1" applyBorder="1" applyAlignment="1">
      <alignment horizontal="center" shrinkToFit="1"/>
    </xf>
    <xf numFmtId="181" fontId="7" fillId="0" borderId="31" xfId="1" applyNumberFormat="1" applyFont="1" applyFill="1" applyBorder="1" applyAlignment="1">
      <alignment shrinkToFit="1"/>
    </xf>
    <xf numFmtId="38" fontId="7" fillId="0" borderId="70" xfId="2" applyFont="1" applyFill="1" applyBorder="1" applyAlignment="1">
      <alignment horizontal="center"/>
    </xf>
    <xf numFmtId="38" fontId="7" fillId="0" borderId="71" xfId="2" applyFont="1" applyFill="1" applyBorder="1" applyAlignment="1"/>
    <xf numFmtId="38" fontId="7" fillId="0" borderId="72" xfId="2" applyFont="1" applyFill="1" applyBorder="1" applyAlignment="1"/>
    <xf numFmtId="38" fontId="7" fillId="0" borderId="73" xfId="2" applyFont="1" applyFill="1" applyBorder="1" applyAlignment="1">
      <alignment horizontal="center"/>
    </xf>
    <xf numFmtId="189" fontId="7" fillId="0" borderId="74" xfId="0" applyNumberFormat="1" applyFont="1" applyFill="1" applyBorder="1" applyAlignment="1">
      <alignment horizontal="center"/>
    </xf>
    <xf numFmtId="38" fontId="7" fillId="0" borderId="75" xfId="2" applyFont="1" applyFill="1" applyBorder="1" applyAlignment="1">
      <alignment horizontal="center"/>
    </xf>
    <xf numFmtId="38" fontId="7" fillId="0" borderId="76" xfId="2" applyFont="1" applyFill="1" applyBorder="1" applyAlignment="1">
      <alignment horizontal="center"/>
    </xf>
    <xf numFmtId="181" fontId="7" fillId="0" borderId="76" xfId="0" applyNumberFormat="1" applyFont="1" applyFill="1" applyBorder="1" applyAlignment="1">
      <alignment horizontal="center" shrinkToFit="1"/>
    </xf>
    <xf numFmtId="38" fontId="7" fillId="0" borderId="77" xfId="2" applyFont="1" applyFill="1" applyBorder="1" applyAlignment="1">
      <alignment horizontal="center"/>
    </xf>
    <xf numFmtId="38" fontId="7" fillId="0" borderId="78" xfId="2" applyFont="1" applyFill="1" applyBorder="1" applyAlignment="1">
      <alignment horizontal="center"/>
    </xf>
    <xf numFmtId="194" fontId="7" fillId="0" borderId="79" xfId="2" applyNumberFormat="1" applyFont="1" applyFill="1" applyBorder="1" applyAlignment="1"/>
    <xf numFmtId="181" fontId="7" fillId="0" borderId="80" xfId="1" applyNumberFormat="1" applyFont="1" applyFill="1" applyBorder="1" applyAlignment="1">
      <alignment shrinkToFit="1"/>
    </xf>
    <xf numFmtId="38" fontId="7" fillId="0" borderId="80" xfId="2" applyFont="1" applyFill="1" applyBorder="1" applyAlignment="1"/>
    <xf numFmtId="38" fontId="7" fillId="0" borderId="81" xfId="2" applyFont="1" applyFill="1" applyBorder="1" applyAlignment="1"/>
    <xf numFmtId="38" fontId="7" fillId="0" borderId="82" xfId="2" applyFont="1" applyFill="1" applyBorder="1" applyAlignment="1">
      <alignment horizontal="center"/>
    </xf>
    <xf numFmtId="38" fontId="7" fillId="0" borderId="83" xfId="2" applyFont="1" applyFill="1" applyBorder="1" applyAlignment="1">
      <alignment horizontal="center"/>
    </xf>
    <xf numFmtId="38" fontId="7" fillId="0" borderId="33" xfId="2" applyFont="1" applyFill="1" applyBorder="1" applyAlignment="1">
      <alignment horizontal="center"/>
    </xf>
    <xf numFmtId="38" fontId="7" fillId="0" borderId="35" xfId="2" applyFont="1" applyFill="1" applyBorder="1" applyAlignment="1">
      <alignment horizontal="center" vertical="center"/>
    </xf>
    <xf numFmtId="38" fontId="7" fillId="0" borderId="36" xfId="2" applyFont="1" applyFill="1" applyBorder="1" applyAlignment="1">
      <alignment horizontal="center" vertical="center"/>
    </xf>
    <xf numFmtId="38" fontId="0" fillId="0" borderId="36" xfId="2" applyFont="1" applyFill="1" applyBorder="1" applyAlignment="1">
      <alignment horizontal="center" vertical="center"/>
    </xf>
    <xf numFmtId="181" fontId="7" fillId="0" borderId="36" xfId="1" applyNumberFormat="1" applyFont="1" applyFill="1" applyBorder="1" applyAlignment="1">
      <alignment horizontal="center" vertical="center" shrinkToFit="1"/>
    </xf>
    <xf numFmtId="38" fontId="10" fillId="0" borderId="36" xfId="2" applyFont="1" applyFill="1" applyBorder="1" applyAlignment="1">
      <alignment horizontal="center" vertical="center"/>
    </xf>
    <xf numFmtId="38" fontId="9" fillId="0" borderId="36" xfId="2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>
      <alignment vertical="center" shrinkToFit="1"/>
    </xf>
    <xf numFmtId="181" fontId="7" fillId="0" borderId="36" xfId="0" applyNumberFormat="1" applyFont="1" applyFill="1" applyBorder="1" applyAlignment="1">
      <alignment horizontal="center" vertical="center" shrinkToFit="1"/>
    </xf>
    <xf numFmtId="181" fontId="7" fillId="0" borderId="84" xfId="0" applyNumberFormat="1" applyFont="1" applyFill="1" applyBorder="1" applyAlignment="1">
      <alignment shrinkToFit="1"/>
    </xf>
    <xf numFmtId="189" fontId="7" fillId="0" borderId="77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189" fontId="7" fillId="4" borderId="38" xfId="4" applyNumberFormat="1" applyFont="1" applyFill="1" applyBorder="1" applyAlignment="1"/>
    <xf numFmtId="38" fontId="7" fillId="4" borderId="28" xfId="3" applyFont="1" applyFill="1" applyBorder="1" applyAlignment="1"/>
    <xf numFmtId="38" fontId="7" fillId="4" borderId="5" xfId="3" applyFont="1" applyFill="1" applyBorder="1" applyAlignment="1"/>
    <xf numFmtId="38" fontId="7" fillId="4" borderId="4" xfId="3" applyFont="1" applyFill="1" applyBorder="1" applyAlignment="1"/>
    <xf numFmtId="0" fontId="0" fillId="0" borderId="12" xfId="0" applyBorder="1" applyAlignment="1"/>
    <xf numFmtId="0" fontId="20" fillId="0" borderId="0" xfId="0" applyFont="1" applyAlignment="1">
      <alignment vertical="top" textRotation="255" wrapText="1"/>
    </xf>
    <xf numFmtId="38" fontId="7" fillId="0" borderId="39" xfId="2" applyFont="1" applyFill="1" applyBorder="1" applyAlignment="1">
      <alignment horizontal="center"/>
    </xf>
    <xf numFmtId="189" fontId="7" fillId="0" borderId="40" xfId="0" applyNumberFormat="1" applyFont="1" applyFill="1" applyBorder="1" applyAlignment="1">
      <alignment horizontal="center" vertical="center"/>
    </xf>
    <xf numFmtId="195" fontId="6" fillId="0" borderId="0" xfId="0" applyNumberFormat="1" applyFo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4" fillId="0" borderId="0" xfId="0" applyFont="1"/>
    <xf numFmtId="0" fontId="13" fillId="0" borderId="44" xfId="0" applyFont="1" applyBorder="1"/>
    <xf numFmtId="0" fontId="13" fillId="0" borderId="9" xfId="0" applyFont="1" applyBorder="1"/>
    <xf numFmtId="0" fontId="13" fillId="0" borderId="45" xfId="0" applyFont="1" applyBorder="1"/>
    <xf numFmtId="0" fontId="13" fillId="0" borderId="41" xfId="0" applyFont="1" applyBorder="1"/>
    <xf numFmtId="0" fontId="13" fillId="0" borderId="10" xfId="0" applyFont="1" applyBorder="1"/>
    <xf numFmtId="0" fontId="13" fillId="0" borderId="19" xfId="0" applyFont="1" applyBorder="1"/>
    <xf numFmtId="0" fontId="13" fillId="0" borderId="46" xfId="0" applyFont="1" applyBorder="1"/>
    <xf numFmtId="0" fontId="13" fillId="0" borderId="47" xfId="0" applyFont="1" applyBorder="1"/>
    <xf numFmtId="0" fontId="13" fillId="0" borderId="48" xfId="0" applyFont="1" applyBorder="1"/>
    <xf numFmtId="0" fontId="1" fillId="0" borderId="0" xfId="0" applyFont="1"/>
    <xf numFmtId="0" fontId="15" fillId="0" borderId="0" xfId="0" applyFont="1"/>
    <xf numFmtId="0" fontId="12" fillId="0" borderId="0" xfId="0" applyFo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25" xfId="0" applyFont="1" applyBorder="1"/>
    <xf numFmtId="0" fontId="13" fillId="0" borderId="49" xfId="0" applyFont="1" applyBorder="1"/>
    <xf numFmtId="0" fontId="11" fillId="8" borderId="50" xfId="0" applyFont="1" applyFill="1" applyBorder="1" applyAlignment="1">
      <alignment horizontal="center"/>
    </xf>
    <xf numFmtId="38" fontId="7" fillId="9" borderId="28" xfId="3" applyFont="1" applyFill="1" applyBorder="1" applyAlignment="1"/>
    <xf numFmtId="38" fontId="7" fillId="2" borderId="5" xfId="3" applyFont="1" applyFill="1" applyBorder="1" applyAlignment="1"/>
    <xf numFmtId="38" fontId="7" fillId="2" borderId="4" xfId="3" applyFont="1" applyFill="1" applyBorder="1" applyAlignment="1"/>
    <xf numFmtId="38" fontId="7" fillId="9" borderId="5" xfId="3" applyFont="1" applyFill="1" applyBorder="1" applyAlignment="1"/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89" fontId="12" fillId="4" borderId="0" xfId="0" applyNumberFormat="1" applyFont="1" applyFill="1" applyAlignment="1">
      <alignment horizontal="center" vertical="center" wrapText="1"/>
    </xf>
    <xf numFmtId="189" fontId="22" fillId="4" borderId="0" xfId="0" applyNumberFormat="1" applyFont="1" applyFill="1" applyAlignment="1">
      <alignment horizontal="center" vertical="center" wrapText="1"/>
    </xf>
    <xf numFmtId="55" fontId="16" fillId="4" borderId="0" xfId="0" applyNumberFormat="1" applyFont="1" applyFill="1" applyAlignment="1">
      <alignment horizontal="center" vertic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89" fontId="8" fillId="0" borderId="0" xfId="0" applyNumberFormat="1" applyFont="1" applyFill="1" applyAlignment="1">
      <alignment horizontal="center" vertical="center"/>
    </xf>
    <xf numFmtId="189" fontId="21" fillId="0" borderId="12" xfId="0" applyNumberFormat="1" applyFont="1" applyFill="1" applyBorder="1" applyAlignment="1">
      <alignment horizontal="center"/>
    </xf>
    <xf numFmtId="38" fontId="7" fillId="4" borderId="54" xfId="2" applyFont="1" applyFill="1" applyBorder="1" applyAlignment="1">
      <alignment horizontal="center"/>
    </xf>
    <xf numFmtId="38" fontId="7" fillId="4" borderId="55" xfId="2" applyFont="1" applyFill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55" fontId="17" fillId="0" borderId="0" xfId="0" applyNumberFormat="1" applyFont="1" applyAlignment="1">
      <alignment horizontal="center"/>
    </xf>
    <xf numFmtId="0" fontId="17" fillId="0" borderId="29" xfId="0" applyFont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6" borderId="6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textRotation="255"/>
    </xf>
    <xf numFmtId="0" fontId="12" fillId="6" borderId="22" xfId="0" applyFont="1" applyFill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textRotation="255"/>
    </xf>
    <xf numFmtId="0" fontId="12" fillId="7" borderId="22" xfId="0" applyFont="1" applyFill="1" applyBorder="1" applyAlignment="1">
      <alignment horizontal="center" vertical="center" textRotation="255"/>
    </xf>
    <xf numFmtId="0" fontId="20" fillId="0" borderId="63" xfId="0" applyFont="1" applyBorder="1" applyAlignment="1">
      <alignment horizontal="center" vertical="top" textRotation="255" wrapText="1"/>
    </xf>
    <xf numFmtId="0" fontId="20" fillId="0" borderId="64" xfId="0" applyFont="1" applyBorder="1" applyAlignment="1">
      <alignment horizontal="center" vertical="top" textRotation="255" wrapText="1"/>
    </xf>
    <xf numFmtId="0" fontId="20" fillId="0" borderId="65" xfId="0" applyFont="1" applyBorder="1" applyAlignment="1">
      <alignment horizontal="center" vertical="top" textRotation="255" wrapText="1"/>
    </xf>
    <xf numFmtId="0" fontId="20" fillId="0" borderId="66" xfId="0" applyFont="1" applyBorder="1" applyAlignment="1">
      <alignment horizontal="center" vertical="top" textRotation="255" wrapText="1"/>
    </xf>
    <xf numFmtId="0" fontId="20" fillId="0" borderId="67" xfId="0" applyFont="1" applyBorder="1" applyAlignment="1">
      <alignment horizontal="center" vertical="top" textRotation="255" wrapText="1"/>
    </xf>
    <xf numFmtId="0" fontId="20" fillId="0" borderId="68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left"/>
    </xf>
    <xf numFmtId="0" fontId="6" fillId="0" borderId="33" xfId="0" applyFont="1" applyBorder="1" applyAlignment="1">
      <alignment horizontal="center" wrapText="1"/>
    </xf>
    <xf numFmtId="0" fontId="6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55" fontId="6" fillId="0" borderId="0" xfId="0" applyNumberFormat="1" applyFont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9" fontId="23" fillId="0" borderId="54" xfId="0" applyNumberFormat="1" applyFont="1" applyFill="1" applyBorder="1" applyAlignment="1">
      <alignment horizontal="center" vertical="center" wrapText="1"/>
    </xf>
    <xf numFmtId="189" fontId="23" fillId="0" borderId="85" xfId="0" applyNumberFormat="1" applyFont="1" applyFill="1" applyBorder="1" applyAlignment="1">
      <alignment horizontal="center" vertical="center"/>
    </xf>
    <xf numFmtId="189" fontId="23" fillId="0" borderId="55" xfId="0" applyNumberFormat="1" applyFont="1" applyFill="1" applyBorder="1" applyAlignment="1">
      <alignment horizontal="center" vertical="center"/>
    </xf>
    <xf numFmtId="189" fontId="24" fillId="0" borderId="54" xfId="0" applyNumberFormat="1" applyFont="1" applyFill="1" applyBorder="1" applyAlignment="1">
      <alignment horizontal="center" vertical="center" wrapText="1"/>
    </xf>
    <xf numFmtId="189" fontId="24" fillId="0" borderId="85" xfId="0" applyNumberFormat="1" applyFont="1" applyFill="1" applyBorder="1" applyAlignment="1">
      <alignment horizontal="center" vertical="center"/>
    </xf>
    <xf numFmtId="189" fontId="24" fillId="0" borderId="55" xfId="0" applyNumberFormat="1" applyFont="1" applyFill="1" applyBorder="1" applyAlignment="1">
      <alignment horizontal="center" vertical="center"/>
    </xf>
    <xf numFmtId="0" fontId="14" fillId="0" borderId="12" xfId="0" applyFont="1" applyBorder="1" applyAlignment="1"/>
    <xf numFmtId="189" fontId="13" fillId="0" borderId="6" xfId="0" applyNumberFormat="1" applyFont="1" applyFill="1" applyBorder="1" applyAlignment="1">
      <alignment horizontal="center" vertical="center"/>
    </xf>
    <xf numFmtId="189" fontId="13" fillId="0" borderId="17" xfId="0" applyNumberFormat="1" applyFont="1" applyFill="1" applyBorder="1" applyAlignment="1">
      <alignment horizontal="center"/>
    </xf>
    <xf numFmtId="189" fontId="13" fillId="2" borderId="38" xfId="4" applyNumberFormat="1" applyFont="1" applyFill="1" applyBorder="1" applyAlignment="1"/>
    <xf numFmtId="189" fontId="13" fillId="9" borderId="38" xfId="4" applyNumberFormat="1" applyFont="1" applyFill="1" applyBorder="1" applyAlignment="1"/>
    <xf numFmtId="189" fontId="13" fillId="0" borderId="0" xfId="0" applyNumberFormat="1" applyFont="1" applyFill="1" applyAlignment="1"/>
    <xf numFmtId="189" fontId="13" fillId="0" borderId="34" xfId="0" applyNumberFormat="1" applyFont="1" applyFill="1" applyBorder="1" applyAlignment="1">
      <alignment horizontal="center" vertical="center"/>
    </xf>
    <xf numFmtId="189" fontId="13" fillId="0" borderId="74" xfId="0" applyNumberFormat="1" applyFont="1" applyFill="1" applyBorder="1" applyAlignment="1">
      <alignment horizont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未定義" xf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HGPｺﾞｼｯｸM"/>
        <scheme val="none"/>
      </font>
      <numFmt numFmtId="189" formatCode="#,##0.00_ 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HGPｺﾞｼｯｸM"/>
        <scheme val="none"/>
      </font>
      <numFmt numFmtId="189" formatCode="#,##0.00_ 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HGPｺﾞｼｯｸM"/>
        <scheme val="none"/>
      </font>
      <numFmt numFmtId="189" formatCode="#,##0.00_ 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hair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rgb="FF000000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94" formatCode="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indexed="43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hair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border outline="0">
        <bottom style="thin">
          <color indexed="64"/>
        </bottom>
      </border>
    </dxf>
    <dxf>
      <border outline="0">
        <left style="thin">
          <color rgb="FF000000"/>
        </left>
        <right style="hair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rgb="FF000000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94" formatCode="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indexed="43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hair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81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numFmt numFmtId="194" formatCode="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indexed="43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Pｺﾞｼｯｸ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hair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6" name="テーブル16" displayName="テーブル16" ref="A4:H66" totalsRowShown="0" headerRowDxfId="33" headerRowBorderDxfId="31" tableBorderDxfId="32" headerRowCellStyle="桁区切り">
  <autoFilter ref="A4:H66"/>
  <sortState xmlns:xlrd2="http://schemas.microsoft.com/office/spreadsheetml/2017/richdata2" ref="A5:H66">
    <sortCondition descending="1" ref="H4:H66"/>
  </sortState>
  <tableColumns count="8">
    <tableColumn id="1" name="NO" dataDxfId="40" dataCellStyle="桁区切り"/>
    <tableColumn id="2" name="ﾒﾆｭｰ名" dataDxfId="2" dataCellStyle="標準 2"/>
    <tableColumn id="3" name="単価" dataDxfId="39" dataCellStyle="桁区切り 2"/>
    <tableColumn id="4" name="原価" dataDxfId="38" dataCellStyle="桁区切り 2"/>
    <tableColumn id="5" name="数量" dataDxfId="37" dataCellStyle="桁区切り"/>
    <tableColumn id="6" name="原価率" dataDxfId="36" dataCellStyle="パーセント">
      <calculatedColumnFormula>IF(D5="","",D5/C5)</calculatedColumnFormula>
    </tableColumn>
    <tableColumn id="7" name="標準原価" dataDxfId="35" dataCellStyle="桁区切り">
      <calculatedColumnFormula>IF(D5="","",D5*E5)</calculatedColumnFormula>
    </tableColumn>
    <tableColumn id="8" name="売上高" dataDxfId="34" dataCellStyle="桁区切り">
      <calculatedColumnFormula>IF(E5="","",E5*C5)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8" name="テーブル18" displayName="テーブル18" ref="A4:K66" totalsRowShown="0" headerRowBorderDxfId="17" tableBorderDxfId="18">
  <autoFilter ref="A4:K66"/>
  <sortState xmlns:xlrd2="http://schemas.microsoft.com/office/spreadsheetml/2017/richdata2" ref="A5:K66">
    <sortCondition descending="1" ref="K4:K66"/>
  </sortState>
  <tableColumns count="11">
    <tableColumn id="1" name="NO" dataDxfId="28" dataCellStyle="桁区切り"/>
    <tableColumn id="2" name="ﾒﾆｭｰ名" dataDxfId="0" dataCellStyle="標準 2"/>
    <tableColumn id="3" name="単価" dataDxfId="27" dataCellStyle="桁区切り 2"/>
    <tableColumn id="4" name="原価" dataDxfId="26" dataCellStyle="桁区切り 2"/>
    <tableColumn id="5" name="数量" dataDxfId="25" dataCellStyle="桁区切り"/>
    <tableColumn id="6" name="原価率" dataDxfId="24" dataCellStyle="パーセント">
      <calculatedColumnFormula>IF(D5="","",D5/C5)</calculatedColumnFormula>
    </tableColumn>
    <tableColumn id="7" name="標準原価" dataDxfId="23" dataCellStyle="桁区切り">
      <calculatedColumnFormula>IF(D5="","",D5*E5)</calculatedColumnFormula>
    </tableColumn>
    <tableColumn id="8" name="売上高" dataDxfId="22" dataCellStyle="桁区切り">
      <calculatedColumnFormula>IF(E5="","",E5*C5)</calculatedColumnFormula>
    </tableColumn>
    <tableColumn id="9" name="売上構成" dataDxfId="21" dataCellStyle="パーセント">
      <calculatedColumnFormula>IF(H5="","",H5/H$3)</calculatedColumnFormula>
    </tableColumn>
    <tableColumn id="10" name="累計" dataDxfId="20" dataCellStyle="パーセント">
      <calculatedColumnFormula>IF(E5="","",J4+I5)</calculatedColumnFormula>
    </tableColumn>
    <tableColumn id="11" name="粗利高" dataDxfId="19" dataCellStyle="桁区切り">
      <calculatedColumnFormula>IF(E5="","",H5-G5)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2" name="テーブル1823" displayName="テーブル1823" ref="A4:K66" totalsRowShown="0" headerRowBorderDxfId="3" tableBorderDxfId="4">
  <autoFilter ref="A4:K66"/>
  <sortState xmlns:xlrd2="http://schemas.microsoft.com/office/spreadsheetml/2017/richdata2" ref="A5:K66">
    <sortCondition descending="1" ref="E4:E66"/>
  </sortState>
  <tableColumns count="11">
    <tableColumn id="1" name="NO" dataDxfId="14" dataCellStyle="桁区切り"/>
    <tableColumn id="2" name="ﾒﾆｭｰ名" dataDxfId="1" dataCellStyle="標準 2"/>
    <tableColumn id="3" name="単価" dataDxfId="13" dataCellStyle="桁区切り 2"/>
    <tableColumn id="4" name="原価" dataDxfId="12" dataCellStyle="桁区切り 2"/>
    <tableColumn id="5" name="数量" dataDxfId="11" dataCellStyle="桁区切り"/>
    <tableColumn id="6" name="原価率" dataDxfId="10" dataCellStyle="パーセント">
      <calculatedColumnFormula>IF(D5="","",D5/C5)</calculatedColumnFormula>
    </tableColumn>
    <tableColumn id="7" name="標準原価" dataDxfId="9" dataCellStyle="桁区切り">
      <calculatedColumnFormula>IF(D5="","",D5*E5)</calculatedColumnFormula>
    </tableColumn>
    <tableColumn id="8" name="売上高" dataDxfId="8" dataCellStyle="桁区切り">
      <calculatedColumnFormula>IF(E5="","",E5*C5)</calculatedColumnFormula>
    </tableColumn>
    <tableColumn id="9" name="売上構成" dataDxfId="7" dataCellStyle="パーセント">
      <calculatedColumnFormula>IF(H5="","",H5/H$3)</calculatedColumnFormula>
    </tableColumn>
    <tableColumn id="10" name="累計" dataDxfId="6" dataCellStyle="パーセント">
      <calculatedColumnFormula>IF(E5="","",J4+I5)</calculatedColumnFormula>
    </tableColumn>
    <tableColumn id="11" name="粗利高" dataDxfId="5" dataCellStyle="桁区切り">
      <calculatedColumnFormula>IF(E5="","",H5-G5)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79"/>
  <sheetViews>
    <sheetView topLeftCell="A37" zoomScaleNormal="100" zoomScaleSheetLayoutView="75" workbookViewId="0">
      <selection activeCell="I14" sqref="I14"/>
    </sheetView>
  </sheetViews>
  <sheetFormatPr defaultRowHeight="14.25"/>
  <cols>
    <col min="1" max="1" width="4.5" style="6" customWidth="1"/>
    <col min="2" max="2" width="22.375" style="2" customWidth="1"/>
    <col min="3" max="3" width="5.625" style="1" customWidth="1"/>
    <col min="4" max="7" width="4.875" style="1" customWidth="1"/>
    <col min="8" max="8" width="4.875" style="12" customWidth="1"/>
    <col min="9" max="9" width="4.875" style="19" customWidth="1"/>
    <col min="10" max="10" width="4.875" style="12" customWidth="1"/>
    <col min="11" max="11" width="4.875" style="2" customWidth="1"/>
    <col min="12" max="12" width="4.875" style="26" customWidth="1"/>
    <col min="13" max="13" width="4.875" style="27" customWidth="1"/>
    <col min="14" max="14" width="4.875" style="34" customWidth="1"/>
    <col min="15" max="15" width="4.875" style="3" customWidth="1"/>
    <col min="16" max="16" width="4.875" customWidth="1"/>
    <col min="17" max="34" width="4.875" style="3" customWidth="1"/>
    <col min="35" max="16384" width="9" style="3"/>
  </cols>
  <sheetData>
    <row r="1" spans="1:35" ht="31.5" customHeight="1">
      <c r="A1" s="156" t="s">
        <v>24</v>
      </c>
      <c r="B1" s="156"/>
      <c r="C1" s="156"/>
      <c r="D1" s="156"/>
      <c r="E1" s="156"/>
      <c r="F1" s="156"/>
      <c r="G1" s="156" t="str">
        <f>価格・原価入力シート及び総合表!G1</f>
        <v>○○店</v>
      </c>
      <c r="H1" s="156"/>
      <c r="I1" s="156"/>
      <c r="J1" s="156"/>
      <c r="K1" s="203">
        <f>価格・原価入力シート及び総合表!L1</f>
        <v>40694</v>
      </c>
      <c r="L1" s="203"/>
      <c r="M1" s="203"/>
      <c r="N1" s="203"/>
    </row>
    <row r="2" spans="1:35">
      <c r="A2"/>
      <c r="B2"/>
      <c r="H2" s="32"/>
      <c r="I2" s="12"/>
      <c r="J2"/>
      <c r="K2"/>
      <c r="L2"/>
      <c r="M2"/>
      <c r="N2"/>
      <c r="O2"/>
      <c r="Q2"/>
      <c r="R2"/>
      <c r="S2"/>
      <c r="T2"/>
    </row>
    <row r="3" spans="1:35" ht="1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R3"/>
      <c r="S3"/>
      <c r="T3"/>
    </row>
    <row r="4" spans="1:35" ht="15" thickBot="1">
      <c r="A4" s="10" t="s">
        <v>11</v>
      </c>
      <c r="B4" s="30" t="s">
        <v>3</v>
      </c>
      <c r="C4" s="49" t="s">
        <v>23</v>
      </c>
      <c r="D4"/>
      <c r="E4"/>
      <c r="F4"/>
      <c r="G4"/>
      <c r="H4"/>
      <c r="I4"/>
      <c r="J4"/>
      <c r="K4"/>
      <c r="L4"/>
      <c r="M4"/>
      <c r="N4"/>
      <c r="O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>
      <c r="A5" s="28">
        <v>40</v>
      </c>
      <c r="B5" s="45" t="str">
        <f>価格・原価入力シート及び総合表!B5</f>
        <v>枝豆</v>
      </c>
      <c r="C5" s="50">
        <v>313</v>
      </c>
      <c r="D5"/>
      <c r="E5"/>
      <c r="F5"/>
      <c r="G5"/>
      <c r="H5"/>
      <c r="I5"/>
      <c r="J5"/>
      <c r="K5"/>
      <c r="L5"/>
      <c r="M5"/>
      <c r="N5"/>
      <c r="O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>
      <c r="A6" s="47">
        <v>41</v>
      </c>
      <c r="B6" s="48" t="str">
        <f>価格・原価入力シート及び総合表!B6</f>
        <v>bbb</v>
      </c>
      <c r="C6" s="51">
        <v>40</v>
      </c>
      <c r="D6"/>
      <c r="E6"/>
      <c r="F6"/>
      <c r="G6"/>
      <c r="H6"/>
      <c r="I6"/>
      <c r="J6"/>
      <c r="K6"/>
      <c r="L6"/>
      <c r="M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>
      <c r="A7" s="28">
        <v>42</v>
      </c>
      <c r="B7" s="46" t="str">
        <f>価格・原価入力シート及び総合表!B7</f>
        <v>cc</v>
      </c>
      <c r="C7" s="52">
        <v>223</v>
      </c>
      <c r="D7"/>
      <c r="E7"/>
      <c r="F7"/>
      <c r="G7"/>
      <c r="H7"/>
      <c r="I7"/>
      <c r="J7"/>
      <c r="K7"/>
      <c r="L7"/>
      <c r="M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>
      <c r="A8" s="47">
        <v>43</v>
      </c>
      <c r="B8" s="48" t="str">
        <f>価格・原価入力シート及び総合表!B8</f>
        <v>dddd</v>
      </c>
      <c r="C8" s="51">
        <v>149</v>
      </c>
      <c r="D8"/>
      <c r="E8"/>
      <c r="F8"/>
      <c r="G8"/>
      <c r="H8"/>
      <c r="I8"/>
      <c r="J8"/>
      <c r="K8"/>
      <c r="L8"/>
      <c r="M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>
      <c r="A9" s="28">
        <v>44</v>
      </c>
      <c r="B9" s="46" t="str">
        <f>価格・原価入力シート及び総合表!B9</f>
        <v>eeeee</v>
      </c>
      <c r="C9" s="52">
        <v>8</v>
      </c>
      <c r="D9"/>
      <c r="E9"/>
      <c r="F9"/>
      <c r="G9"/>
      <c r="H9"/>
      <c r="I9"/>
      <c r="J9"/>
      <c r="K9"/>
      <c r="L9"/>
      <c r="M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>
      <c r="A10" s="47">
        <v>45</v>
      </c>
      <c r="B10" s="48" t="str">
        <f>価格・原価入力シート及び総合表!B10</f>
        <v>ffff</v>
      </c>
      <c r="C10" s="51">
        <v>99</v>
      </c>
      <c r="D10"/>
      <c r="E10"/>
      <c r="F10"/>
      <c r="G10"/>
      <c r="H10"/>
      <c r="I10"/>
      <c r="J10"/>
      <c r="K10"/>
      <c r="L10"/>
      <c r="M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>
      <c r="A11" s="28">
        <v>46</v>
      </c>
      <c r="B11" s="46" t="str">
        <f>価格・原価入力シート及び総合表!B11</f>
        <v>gggggg</v>
      </c>
      <c r="C11" s="52">
        <v>33</v>
      </c>
      <c r="D11"/>
      <c r="E11"/>
      <c r="F11"/>
      <c r="G11"/>
      <c r="H11"/>
      <c r="I11"/>
      <c r="J11"/>
      <c r="K11"/>
      <c r="L11"/>
      <c r="M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>
      <c r="A12" s="47">
        <v>47</v>
      </c>
      <c r="B12" s="48" t="str">
        <f>価格・原価入力シート及び総合表!B12</f>
        <v>ababa</v>
      </c>
      <c r="C12" s="51">
        <v>52</v>
      </c>
      <c r="D12"/>
      <c r="E12"/>
      <c r="F12"/>
      <c r="G12"/>
      <c r="H12"/>
      <c r="I12"/>
      <c r="J12"/>
      <c r="K12"/>
      <c r="L12"/>
      <c r="M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>
      <c r="A13" s="28">
        <v>48</v>
      </c>
      <c r="B13" s="46" t="str">
        <f>価格・原価入力シート及び総合表!B13</f>
        <v>cdcdc</v>
      </c>
      <c r="C13" s="52">
        <v>82</v>
      </c>
      <c r="D13"/>
      <c r="E13"/>
      <c r="F13"/>
      <c r="G13"/>
      <c r="H13"/>
      <c r="I13"/>
      <c r="J13"/>
      <c r="K13"/>
      <c r="L13"/>
      <c r="M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>
      <c r="A14" s="47">
        <v>49</v>
      </c>
      <c r="B14" s="48" t="str">
        <f>価格・原価入力シート及び総合表!B14</f>
        <v>こここ</v>
      </c>
      <c r="C14" s="51">
        <v>42</v>
      </c>
      <c r="D14"/>
      <c r="E14"/>
      <c r="F14"/>
      <c r="G14"/>
      <c r="H14"/>
      <c r="I14"/>
      <c r="J14"/>
      <c r="K14"/>
      <c r="L14"/>
      <c r="M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>
      <c r="A15" s="28">
        <v>50</v>
      </c>
      <c r="B15" s="46" t="str">
        <f>価格・原価入力シート及び総合表!B15</f>
        <v>さささ</v>
      </c>
      <c r="C15" s="52">
        <v>15</v>
      </c>
      <c r="D15"/>
      <c r="E15"/>
      <c r="F15"/>
      <c r="G15"/>
      <c r="H15"/>
      <c r="I15"/>
      <c r="J15"/>
      <c r="K15"/>
      <c r="L15"/>
      <c r="M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>
      <c r="A16" s="47">
        <v>51</v>
      </c>
      <c r="B16" s="48" t="str">
        <f>価格・原価入力シート及び総合表!B16</f>
        <v>ししし</v>
      </c>
      <c r="C16" s="51">
        <v>48</v>
      </c>
      <c r="D16"/>
      <c r="E16"/>
      <c r="F16"/>
      <c r="G16"/>
      <c r="H16"/>
      <c r="I16"/>
      <c r="J16"/>
      <c r="K16"/>
      <c r="L16"/>
      <c r="M16"/>
      <c r="N16"/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>
      <c r="A17" s="28">
        <v>52</v>
      </c>
      <c r="B17" s="46" t="str">
        <f>価格・原価入力シート及び総合表!B17</f>
        <v>あああ</v>
      </c>
      <c r="C17" s="52">
        <v>28</v>
      </c>
      <c r="D17"/>
      <c r="E17"/>
      <c r="F17"/>
      <c r="G17"/>
      <c r="H17"/>
      <c r="I17"/>
      <c r="J17"/>
      <c r="K17"/>
      <c r="L17"/>
      <c r="M17"/>
      <c r="N17"/>
      <c r="O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>
      <c r="A18" s="47">
        <v>53</v>
      </c>
      <c r="B18" s="48" t="str">
        <f>価格・原価入力シート及び総合表!B18</f>
        <v>ききき</v>
      </c>
      <c r="C18" s="51">
        <v>25</v>
      </c>
      <c r="D18"/>
      <c r="E18"/>
      <c r="F18"/>
      <c r="G18"/>
      <c r="H18"/>
      <c r="I18"/>
      <c r="J18"/>
      <c r="K18"/>
      <c r="L18"/>
      <c r="M18"/>
      <c r="N18"/>
      <c r="O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>
      <c r="A19" s="28">
        <v>54</v>
      </c>
      <c r="B19" s="46" t="str">
        <f>価格・原価入力シート及び総合表!B19</f>
        <v>あああ</v>
      </c>
      <c r="C19" s="52">
        <v>32</v>
      </c>
      <c r="D19"/>
      <c r="E19"/>
      <c r="F19"/>
      <c r="G19"/>
      <c r="H19"/>
      <c r="I19"/>
      <c r="J19"/>
      <c r="K19"/>
      <c r="L19"/>
      <c r="M19"/>
      <c r="N19"/>
      <c r="O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>
      <c r="A20" s="47">
        <v>55</v>
      </c>
      <c r="B20" s="48" t="str">
        <f>価格・原価入力シート及び総合表!B20</f>
        <v>いいい</v>
      </c>
      <c r="C20" s="51">
        <v>23</v>
      </c>
      <c r="D20"/>
      <c r="E20"/>
      <c r="F20"/>
      <c r="G20"/>
      <c r="H20"/>
      <c r="I20"/>
      <c r="J20"/>
      <c r="K20"/>
      <c r="L20"/>
      <c r="M20"/>
      <c r="N20"/>
      <c r="O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>
      <c r="A21" s="28">
        <v>56</v>
      </c>
      <c r="B21" s="46" t="str">
        <f>価格・原価入力シート及び総合表!B21</f>
        <v>ううう</v>
      </c>
      <c r="C21" s="52">
        <v>27</v>
      </c>
      <c r="D21"/>
      <c r="E21"/>
      <c r="F21"/>
      <c r="G21"/>
      <c r="H21"/>
      <c r="I21"/>
      <c r="J21"/>
      <c r="K21"/>
      <c r="L21"/>
      <c r="M21"/>
      <c r="N21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>
      <c r="A22" s="47">
        <v>57</v>
      </c>
      <c r="B22" s="48" t="str">
        <f>価格・原価入力シート及び総合表!B22</f>
        <v>bbb</v>
      </c>
      <c r="C22" s="51">
        <v>52</v>
      </c>
      <c r="D22"/>
      <c r="E22"/>
      <c r="F22"/>
      <c r="G22"/>
      <c r="H22"/>
      <c r="I22"/>
      <c r="J22"/>
      <c r="K22"/>
      <c r="L22"/>
      <c r="M22"/>
      <c r="N22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>
      <c r="A23" s="28">
        <v>58</v>
      </c>
      <c r="B23" s="46" t="str">
        <f>価格・原価入力シート及び総合表!B23</f>
        <v>cc</v>
      </c>
      <c r="C23" s="52">
        <v>80</v>
      </c>
      <c r="D23"/>
      <c r="E23"/>
      <c r="F23"/>
      <c r="G23"/>
      <c r="H23"/>
      <c r="I23"/>
      <c r="J23"/>
      <c r="K23"/>
      <c r="L23"/>
      <c r="M23"/>
      <c r="N23"/>
      <c r="O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>
      <c r="A24" s="47">
        <v>59</v>
      </c>
      <c r="B24" s="48" t="str">
        <f>価格・原価入力シート及び総合表!B24</f>
        <v>dddd</v>
      </c>
      <c r="C24" s="51">
        <v>29</v>
      </c>
      <c r="D24"/>
      <c r="E24"/>
      <c r="F24"/>
      <c r="G24"/>
      <c r="H24"/>
      <c r="I24"/>
      <c r="J24"/>
      <c r="K24"/>
      <c r="L24"/>
      <c r="M24"/>
      <c r="N24"/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>
      <c r="A25" s="28">
        <v>60</v>
      </c>
      <c r="B25" s="46" t="str">
        <f>価格・原価入力シート及び総合表!B25</f>
        <v>eeeee</v>
      </c>
      <c r="C25" s="52">
        <v>41</v>
      </c>
      <c r="D25"/>
      <c r="E25"/>
      <c r="F25"/>
      <c r="G25"/>
      <c r="H25"/>
      <c r="I25"/>
      <c r="J25"/>
      <c r="K25"/>
      <c r="L25"/>
      <c r="M25"/>
      <c r="N25"/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>
      <c r="A26" s="47">
        <v>61</v>
      </c>
      <c r="B26" s="48" t="str">
        <f>価格・原価入力シート及び総合表!B26</f>
        <v>ffff</v>
      </c>
      <c r="C26" s="51">
        <v>23</v>
      </c>
      <c r="D26"/>
      <c r="E26"/>
      <c r="F26"/>
      <c r="G26"/>
      <c r="H26"/>
      <c r="I26"/>
      <c r="J26"/>
      <c r="K26"/>
      <c r="L26"/>
      <c r="M26"/>
      <c r="N26"/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>
      <c r="A27" s="28">
        <v>62</v>
      </c>
      <c r="B27" s="46" t="str">
        <f>価格・原価入力シート及び総合表!B27</f>
        <v>gggggg</v>
      </c>
      <c r="C27" s="52">
        <v>64</v>
      </c>
      <c r="D27"/>
      <c r="E27"/>
      <c r="F27"/>
      <c r="G27"/>
      <c r="H27"/>
      <c r="I27"/>
      <c r="J27"/>
      <c r="K27"/>
      <c r="L27"/>
      <c r="M27"/>
      <c r="N27"/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>
      <c r="A28" s="47">
        <v>63</v>
      </c>
      <c r="B28" s="48" t="str">
        <f>価格・原価入力シート及び総合表!B28</f>
        <v>ababa</v>
      </c>
      <c r="C28" s="51">
        <v>50</v>
      </c>
      <c r="D28"/>
      <c r="E28"/>
      <c r="F28"/>
      <c r="G28"/>
      <c r="H28"/>
      <c r="I28"/>
      <c r="J28"/>
      <c r="K28"/>
      <c r="L28"/>
      <c r="M28"/>
      <c r="N28"/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>
      <c r="A29" s="28">
        <v>64</v>
      </c>
      <c r="B29" s="46" t="str">
        <f>価格・原価入力シート及び総合表!B29</f>
        <v>cdcdc</v>
      </c>
      <c r="C29" s="52">
        <v>12</v>
      </c>
      <c r="D29"/>
      <c r="E29"/>
      <c r="F29"/>
      <c r="G29"/>
      <c r="H29"/>
      <c r="I29"/>
      <c r="J29"/>
      <c r="K29"/>
      <c r="L29"/>
      <c r="M29"/>
      <c r="N29"/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>
      <c r="A30" s="47">
        <v>65</v>
      </c>
      <c r="B30" s="48" t="str">
        <f>価格・原価入力シート及び総合表!B30</f>
        <v>こここ</v>
      </c>
      <c r="C30" s="51">
        <v>36</v>
      </c>
      <c r="D30"/>
      <c r="E30"/>
      <c r="F30"/>
      <c r="G30"/>
      <c r="H30"/>
      <c r="I30"/>
      <c r="J30"/>
      <c r="K30"/>
      <c r="L30"/>
      <c r="M30"/>
      <c r="N30"/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>
      <c r="A31" s="28">
        <v>66</v>
      </c>
      <c r="B31" s="46" t="str">
        <f>価格・原価入力シート及び総合表!B31</f>
        <v>さささ</v>
      </c>
      <c r="C31" s="52">
        <v>25</v>
      </c>
      <c r="D31"/>
      <c r="E31"/>
      <c r="F31"/>
      <c r="G31"/>
      <c r="H31"/>
      <c r="I31"/>
      <c r="J31"/>
      <c r="K31"/>
      <c r="L31"/>
      <c r="M31"/>
      <c r="N31"/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>
      <c r="A32" s="47">
        <v>67</v>
      </c>
      <c r="B32" s="48" t="str">
        <f>価格・原価入力シート及び総合表!B32</f>
        <v>ししし</v>
      </c>
      <c r="C32" s="51">
        <v>14</v>
      </c>
      <c r="D32"/>
      <c r="E32"/>
      <c r="F32"/>
      <c r="G32"/>
      <c r="H32"/>
      <c r="I32"/>
      <c r="J32"/>
      <c r="K32"/>
      <c r="L32"/>
      <c r="M32"/>
      <c r="N32"/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>
      <c r="A33" s="28">
        <v>68</v>
      </c>
      <c r="B33" s="46" t="str">
        <f>価格・原価入力シート及び総合表!B33</f>
        <v>あああ</v>
      </c>
      <c r="C33" s="52">
        <v>18</v>
      </c>
      <c r="D33"/>
      <c r="E33"/>
      <c r="F33"/>
      <c r="G33"/>
      <c r="H33"/>
      <c r="I33"/>
      <c r="J33"/>
      <c r="K33"/>
      <c r="L33"/>
      <c r="M33"/>
      <c r="N33"/>
      <c r="O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>
      <c r="A34" s="47">
        <v>69</v>
      </c>
      <c r="B34" s="48" t="str">
        <f>価格・原価入力シート及び総合表!B34</f>
        <v>ききき</v>
      </c>
      <c r="C34" s="51">
        <v>26</v>
      </c>
      <c r="D34"/>
      <c r="E34"/>
      <c r="F34"/>
      <c r="G34"/>
      <c r="H34"/>
      <c r="I34"/>
      <c r="J34"/>
      <c r="K34"/>
      <c r="L34"/>
      <c r="M34"/>
      <c r="N34"/>
      <c r="O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>
      <c r="A35" s="28">
        <v>70</v>
      </c>
      <c r="B35" s="46" t="str">
        <f>価格・原価入力シート及び総合表!B35</f>
        <v>あああ</v>
      </c>
      <c r="C35" s="52">
        <v>41</v>
      </c>
      <c r="D35"/>
      <c r="E35"/>
      <c r="F35"/>
      <c r="G35"/>
      <c r="H35"/>
      <c r="I35"/>
      <c r="J35"/>
      <c r="K35"/>
      <c r="L35"/>
      <c r="M35"/>
      <c r="N35"/>
      <c r="O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>
      <c r="A36" s="47">
        <v>71</v>
      </c>
      <c r="B36" s="48" t="str">
        <f>価格・原価入力シート及び総合表!B36</f>
        <v>いいい</v>
      </c>
      <c r="C36" s="51">
        <v>77</v>
      </c>
      <c r="D36"/>
      <c r="E36"/>
      <c r="F36"/>
      <c r="G36"/>
      <c r="H36"/>
      <c r="I36"/>
      <c r="J36"/>
      <c r="K36"/>
      <c r="L36"/>
      <c r="M36"/>
      <c r="N36"/>
      <c r="O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>
      <c r="A37" s="28">
        <v>72</v>
      </c>
      <c r="B37" s="46" t="str">
        <f>価格・原価入力シート及び総合表!B37</f>
        <v>ううう</v>
      </c>
      <c r="C37" s="52">
        <v>45</v>
      </c>
      <c r="D37"/>
      <c r="E37"/>
      <c r="F37"/>
      <c r="G37"/>
      <c r="H37"/>
      <c r="I37"/>
      <c r="J37"/>
      <c r="K37"/>
      <c r="L37"/>
      <c r="M37"/>
      <c r="N37"/>
      <c r="O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>
      <c r="A38" s="47">
        <v>73</v>
      </c>
      <c r="B38" s="48" t="str">
        <f>価格・原価入力シート及び総合表!B38</f>
        <v>bbb</v>
      </c>
      <c r="C38" s="51">
        <v>18</v>
      </c>
      <c r="D38"/>
      <c r="E38"/>
      <c r="F38"/>
      <c r="G38"/>
      <c r="H38"/>
      <c r="I38"/>
      <c r="J38"/>
      <c r="K38"/>
      <c r="L38"/>
      <c r="M38"/>
      <c r="N38"/>
      <c r="O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>
      <c r="A39" s="28">
        <v>74</v>
      </c>
      <c r="B39" s="46" t="str">
        <f>価格・原価入力シート及び総合表!B39</f>
        <v>cc</v>
      </c>
      <c r="C39" s="52">
        <v>5</v>
      </c>
      <c r="D39"/>
      <c r="E39"/>
      <c r="F39"/>
      <c r="G39"/>
      <c r="H39"/>
      <c r="I39"/>
      <c r="J39"/>
      <c r="K39"/>
      <c r="L39"/>
      <c r="M39"/>
      <c r="N39"/>
      <c r="O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>
      <c r="A40" s="47">
        <v>75</v>
      </c>
      <c r="B40" s="48" t="str">
        <f>価格・原価入力シート及び総合表!B40</f>
        <v>dddd</v>
      </c>
      <c r="C40" s="51">
        <v>51</v>
      </c>
      <c r="D40"/>
      <c r="E40"/>
      <c r="F40"/>
      <c r="G40"/>
      <c r="H40"/>
      <c r="I40"/>
      <c r="J40"/>
      <c r="K40"/>
      <c r="L40"/>
      <c r="M40"/>
      <c r="N40"/>
      <c r="O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>
      <c r="A41" s="28">
        <v>76</v>
      </c>
      <c r="B41" s="46" t="str">
        <f>価格・原価入力シート及び総合表!B41</f>
        <v>eeeee</v>
      </c>
      <c r="C41" s="52">
        <v>87</v>
      </c>
      <c r="D41"/>
      <c r="E41"/>
      <c r="F41"/>
      <c r="G41"/>
      <c r="H41"/>
      <c r="I41"/>
      <c r="J41"/>
      <c r="K41"/>
      <c r="L41"/>
      <c r="M41"/>
      <c r="N41"/>
      <c r="O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>
      <c r="A42" s="47">
        <v>77</v>
      </c>
      <c r="B42" s="48" t="str">
        <f>価格・原価入力シート及び総合表!B42</f>
        <v>ffff</v>
      </c>
      <c r="C42" s="51">
        <v>51</v>
      </c>
      <c r="D42"/>
      <c r="E42"/>
      <c r="F42"/>
      <c r="G42"/>
      <c r="H42"/>
      <c r="I42"/>
      <c r="J42"/>
      <c r="K42"/>
      <c r="L42"/>
      <c r="M42"/>
      <c r="N42"/>
      <c r="O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>
      <c r="A43" s="28">
        <v>78</v>
      </c>
      <c r="B43" s="46" t="str">
        <f>価格・原価入力シート及び総合表!B43</f>
        <v>gggggg</v>
      </c>
      <c r="C43" s="52">
        <v>34</v>
      </c>
      <c r="D43"/>
      <c r="E43"/>
      <c r="F43"/>
      <c r="G43"/>
      <c r="H43"/>
      <c r="I43"/>
      <c r="J43"/>
      <c r="K43"/>
      <c r="L43"/>
      <c r="M43"/>
      <c r="N43"/>
      <c r="O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>
      <c r="A44" s="47">
        <v>79</v>
      </c>
      <c r="B44" s="48" t="str">
        <f>価格・原価入力シート及び総合表!B44</f>
        <v>ababa</v>
      </c>
      <c r="C44" s="51">
        <v>30</v>
      </c>
      <c r="D44"/>
      <c r="E44"/>
      <c r="F44"/>
      <c r="G44"/>
      <c r="H44"/>
      <c r="I44"/>
      <c r="J44"/>
      <c r="K44"/>
      <c r="L44"/>
      <c r="M44"/>
      <c r="N44"/>
      <c r="O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>
      <c r="A45" s="28">
        <v>80</v>
      </c>
      <c r="B45" s="46" t="str">
        <f>価格・原価入力シート及び総合表!B45</f>
        <v>cdcdc</v>
      </c>
      <c r="C45" s="52">
        <v>87</v>
      </c>
      <c r="D45"/>
      <c r="E45"/>
      <c r="F45"/>
      <c r="G45"/>
      <c r="H45"/>
      <c r="I45"/>
      <c r="J45"/>
      <c r="K45"/>
      <c r="L45"/>
      <c r="M45"/>
      <c r="N45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>
      <c r="A46" s="47">
        <v>81</v>
      </c>
      <c r="B46" s="48" t="str">
        <f>価格・原価入力シート及び総合表!B46</f>
        <v>こここ</v>
      </c>
      <c r="C46" s="51">
        <v>49</v>
      </c>
      <c r="D46"/>
      <c r="E46"/>
      <c r="F46"/>
      <c r="G46"/>
      <c r="H46"/>
      <c r="I46"/>
      <c r="J46"/>
      <c r="K46"/>
      <c r="L46"/>
      <c r="M46"/>
      <c r="N46"/>
      <c r="O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>
      <c r="A47" s="28">
        <v>82</v>
      </c>
      <c r="B47" s="46" t="str">
        <f>価格・原価入力シート及び総合表!B47</f>
        <v>さささ</v>
      </c>
      <c r="C47" s="52">
        <v>39</v>
      </c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>
      <c r="A48" s="47">
        <v>83</v>
      </c>
      <c r="B48" s="48" t="str">
        <f>価格・原価入力シート及び総合表!B48</f>
        <v>ししし</v>
      </c>
      <c r="C48" s="51">
        <v>42</v>
      </c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>
      <c r="A49" s="28">
        <v>84</v>
      </c>
      <c r="B49" s="46" t="str">
        <f>価格・原価入力シート及び総合表!B49</f>
        <v>あああ</v>
      </c>
      <c r="C49" s="52">
        <v>19</v>
      </c>
      <c r="D49"/>
      <c r="E49"/>
      <c r="F49"/>
      <c r="G49"/>
      <c r="H49"/>
      <c r="I49"/>
      <c r="J49"/>
      <c r="K49"/>
      <c r="L49"/>
      <c r="M49"/>
      <c r="N49"/>
      <c r="O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>
      <c r="A50" s="47">
        <v>85</v>
      </c>
      <c r="B50" s="48" t="str">
        <f>価格・原価入力シート及び総合表!B50</f>
        <v>ききき</v>
      </c>
      <c r="C50" s="51">
        <v>51</v>
      </c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>
      <c r="A51" s="28">
        <v>86</v>
      </c>
      <c r="B51" s="46" t="str">
        <f>価格・原価入力シート及び総合表!B51</f>
        <v>あああ</v>
      </c>
      <c r="C51" s="52">
        <v>44</v>
      </c>
      <c r="D51"/>
      <c r="E51"/>
      <c r="F51"/>
      <c r="G51"/>
      <c r="H51"/>
      <c r="I51"/>
      <c r="J51"/>
      <c r="K51"/>
      <c r="L51"/>
      <c r="M51"/>
      <c r="N51"/>
      <c r="O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>
      <c r="A52" s="47">
        <v>87</v>
      </c>
      <c r="B52" s="48" t="str">
        <f>価格・原価入力シート及び総合表!B52</f>
        <v>いいい</v>
      </c>
      <c r="C52" s="51">
        <v>44</v>
      </c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>
      <c r="A53" s="28">
        <v>88</v>
      </c>
      <c r="B53" s="46" t="str">
        <f>価格・原価入力シート及び総合表!B53</f>
        <v>ううう</v>
      </c>
      <c r="C53" s="52">
        <v>35</v>
      </c>
      <c r="D53"/>
      <c r="E53"/>
      <c r="F53"/>
      <c r="G53"/>
      <c r="H53"/>
      <c r="I53"/>
      <c r="J53"/>
      <c r="K53"/>
      <c r="L53"/>
      <c r="M53"/>
      <c r="N53"/>
      <c r="O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>
      <c r="A54" s="47">
        <v>89</v>
      </c>
      <c r="B54" s="48" t="str">
        <f>価格・原価入力シート及び総合表!B54</f>
        <v>bbb</v>
      </c>
      <c r="C54" s="51">
        <v>22</v>
      </c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>
      <c r="A55" s="28">
        <v>90</v>
      </c>
      <c r="B55" s="46" t="str">
        <f>価格・原価入力シート及び総合表!B55</f>
        <v>cc</v>
      </c>
      <c r="C55" s="52">
        <v>13</v>
      </c>
      <c r="D55"/>
      <c r="E55"/>
      <c r="F55"/>
      <c r="G55"/>
      <c r="H55"/>
      <c r="I55"/>
      <c r="J55"/>
      <c r="K55"/>
      <c r="L55"/>
      <c r="M55"/>
      <c r="N55"/>
      <c r="O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>
      <c r="A56" s="47">
        <v>91</v>
      </c>
      <c r="B56" s="48" t="str">
        <f>価格・原価入力シート及び総合表!B56</f>
        <v>dddd</v>
      </c>
      <c r="C56" s="51">
        <v>16</v>
      </c>
      <c r="D56"/>
      <c r="E56"/>
      <c r="F56"/>
      <c r="G56"/>
      <c r="H56"/>
      <c r="I56"/>
      <c r="J56"/>
      <c r="K56"/>
      <c r="L56"/>
      <c r="M56"/>
      <c r="N56"/>
      <c r="O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>
      <c r="A57" s="28">
        <v>92</v>
      </c>
      <c r="B57" s="46" t="str">
        <f>価格・原価入力シート及び総合表!B57</f>
        <v>eeeee</v>
      </c>
      <c r="C57" s="52">
        <v>26</v>
      </c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>
      <c r="A58" s="47">
        <v>93</v>
      </c>
      <c r="B58" s="48" t="str">
        <f>価格・原価入力シート及び総合表!B58</f>
        <v>ffff</v>
      </c>
      <c r="C58" s="51">
        <v>19</v>
      </c>
      <c r="D58"/>
      <c r="E58"/>
      <c r="F58"/>
      <c r="G58"/>
      <c r="H58"/>
      <c r="I58"/>
      <c r="J58"/>
      <c r="K58"/>
      <c r="L58"/>
      <c r="M58"/>
      <c r="N58"/>
      <c r="O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>
      <c r="A59" s="28">
        <v>94</v>
      </c>
      <c r="B59" s="46" t="str">
        <f>価格・原価入力シート及び総合表!B59</f>
        <v>gggggg</v>
      </c>
      <c r="C59" s="52">
        <v>47</v>
      </c>
      <c r="D59"/>
      <c r="E59"/>
      <c r="F59"/>
      <c r="G59"/>
      <c r="H59"/>
      <c r="I59"/>
      <c r="J59"/>
      <c r="K59"/>
      <c r="L59"/>
      <c r="M59"/>
      <c r="N59"/>
      <c r="O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>
      <c r="A60" s="47">
        <v>95</v>
      </c>
      <c r="B60" s="48" t="str">
        <f>価格・原価入力シート及び総合表!B60</f>
        <v>ababa</v>
      </c>
      <c r="C60" s="51">
        <v>20</v>
      </c>
      <c r="D60"/>
      <c r="E60"/>
      <c r="F60"/>
      <c r="G60"/>
      <c r="H60"/>
      <c r="I60"/>
      <c r="J60"/>
      <c r="K60"/>
      <c r="L60"/>
      <c r="M60"/>
      <c r="N60"/>
      <c r="O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>
      <c r="A61" s="28">
        <v>96</v>
      </c>
      <c r="B61" s="46" t="str">
        <f>価格・原価入力シート及び総合表!B61</f>
        <v>cdcdc</v>
      </c>
      <c r="C61" s="52">
        <v>58</v>
      </c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>
      <c r="A62" s="47">
        <v>97</v>
      </c>
      <c r="B62" s="48" t="str">
        <f>価格・原価入力シート及び総合表!B62</f>
        <v>こここ</v>
      </c>
      <c r="C62" s="51">
        <v>48</v>
      </c>
      <c r="D62"/>
      <c r="E62"/>
      <c r="F62"/>
      <c r="G62"/>
      <c r="H62"/>
      <c r="I62"/>
      <c r="J62"/>
      <c r="K62"/>
      <c r="L62"/>
      <c r="M62"/>
      <c r="N62"/>
      <c r="O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>
      <c r="A63" s="28">
        <v>98</v>
      </c>
      <c r="B63" s="46" t="str">
        <f>価格・原価入力シート及び総合表!B63</f>
        <v>さささ</v>
      </c>
      <c r="C63" s="52">
        <v>5</v>
      </c>
      <c r="D63"/>
      <c r="E63"/>
      <c r="F63"/>
      <c r="G63"/>
      <c r="H63"/>
      <c r="I63"/>
      <c r="J63"/>
      <c r="K63"/>
      <c r="L63"/>
      <c r="M63"/>
      <c r="N63"/>
      <c r="O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>
      <c r="A64" s="47">
        <v>99</v>
      </c>
      <c r="B64" s="48" t="str">
        <f>価格・原価入力シート及び総合表!B64</f>
        <v>ししし</v>
      </c>
      <c r="C64" s="51">
        <v>44</v>
      </c>
      <c r="D64"/>
      <c r="E64"/>
      <c r="F64"/>
      <c r="G64"/>
      <c r="H64"/>
      <c r="I64"/>
      <c r="J64"/>
      <c r="K64"/>
      <c r="L64"/>
      <c r="M64"/>
      <c r="N64"/>
      <c r="O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>
      <c r="A65" s="28">
        <v>100</v>
      </c>
      <c r="B65" s="46" t="str">
        <f>価格・原価入力シート及び総合表!B65</f>
        <v>あああ</v>
      </c>
      <c r="C65" s="52">
        <v>20</v>
      </c>
      <c r="D65"/>
      <c r="E65"/>
      <c r="F65"/>
      <c r="G65"/>
      <c r="H65"/>
      <c r="I65"/>
      <c r="J65"/>
      <c r="K65"/>
      <c r="L65"/>
      <c r="M65"/>
      <c r="N65"/>
      <c r="O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>
      <c r="A66" s="47">
        <v>101</v>
      </c>
      <c r="B66" s="48" t="str">
        <f>価格・原価入力シート及び総合表!B66</f>
        <v>aaaaa</v>
      </c>
      <c r="C66" s="51">
        <v>107</v>
      </c>
      <c r="D66"/>
      <c r="E66"/>
      <c r="F66"/>
      <c r="G66"/>
      <c r="H66"/>
      <c r="I66"/>
      <c r="J66"/>
      <c r="K66"/>
      <c r="L66"/>
      <c r="M66"/>
      <c r="N66"/>
      <c r="O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3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3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3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3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3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35">
      <c r="A74"/>
      <c r="B74"/>
      <c r="C74"/>
      <c r="D74"/>
      <c r="E74" s="44"/>
      <c r="F74"/>
      <c r="G74"/>
      <c r="H74"/>
      <c r="I74"/>
      <c r="J74"/>
      <c r="K74"/>
      <c r="L74"/>
      <c r="M74"/>
      <c r="N74"/>
    </row>
    <row r="75" spans="1:35">
      <c r="A75"/>
      <c r="B75"/>
      <c r="C75"/>
      <c r="D75"/>
      <c r="E75" s="44"/>
      <c r="F75"/>
      <c r="G75"/>
      <c r="H75"/>
      <c r="I75"/>
      <c r="J75"/>
      <c r="K75"/>
      <c r="L75"/>
      <c r="M75"/>
      <c r="N75"/>
    </row>
    <row r="76" spans="1:35">
      <c r="A76"/>
      <c r="B76"/>
      <c r="C76"/>
      <c r="D76"/>
      <c r="E76" s="44"/>
      <c r="F76"/>
      <c r="G76"/>
      <c r="H76"/>
      <c r="I76"/>
      <c r="J76"/>
      <c r="K76"/>
      <c r="L76"/>
      <c r="M76"/>
      <c r="N76"/>
    </row>
    <row r="77" spans="1:35">
      <c r="A77"/>
      <c r="B77"/>
      <c r="C77"/>
      <c r="D77"/>
      <c r="E77" s="44"/>
      <c r="F77"/>
      <c r="G77"/>
      <c r="H77"/>
      <c r="I77"/>
      <c r="J77"/>
      <c r="K77"/>
      <c r="L77"/>
      <c r="M77"/>
      <c r="N77"/>
    </row>
    <row r="78" spans="1:35">
      <c r="A78"/>
      <c r="B78"/>
      <c r="C78"/>
      <c r="D78"/>
      <c r="E78" s="44"/>
      <c r="F78"/>
      <c r="G78"/>
      <c r="H78"/>
      <c r="I78"/>
      <c r="J78"/>
      <c r="K78"/>
      <c r="L78"/>
      <c r="M78"/>
      <c r="N78"/>
    </row>
    <row r="79" spans="1:35">
      <c r="E79" s="44"/>
    </row>
  </sheetData>
  <mergeCells count="3">
    <mergeCell ref="A1:F1"/>
    <mergeCell ref="G1:J1"/>
    <mergeCell ref="K1:N1"/>
  </mergeCells>
  <phoneticPr fontId="4"/>
  <pageMargins left="0.28999999999999998" right="0.35" top="0.56000000000000005" bottom="0.48" header="0.3" footer="0.3"/>
  <pageSetup paperSize="9" orientation="portrait" horizontalDpi="4294967293" r:id="rId1"/>
  <headerFooter alignWithMargins="0">
    <oddFooter>&amp;C&amp;10（C）飲食店開業・店舗再生フードコンサルタント　TRM繁盛経営研究所　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Y79"/>
  <sheetViews>
    <sheetView tabSelected="1" view="pageBreakPreview" zoomScale="75" zoomScaleNormal="70" zoomScaleSheetLayoutView="75" workbookViewId="0">
      <selection activeCell="B5" sqref="B5:D66"/>
    </sheetView>
  </sheetViews>
  <sheetFormatPr defaultRowHeight="14.25"/>
  <cols>
    <col min="1" max="1" width="5" style="6" customWidth="1"/>
    <col min="2" max="2" width="22.375" style="2" customWidth="1"/>
    <col min="3" max="5" width="6.25" style="1" customWidth="1"/>
    <col min="6" max="6" width="5.875" style="12" customWidth="1"/>
    <col min="7" max="7" width="6.75" style="1" customWidth="1"/>
    <col min="8" max="8" width="8.125" style="1" customWidth="1"/>
    <col min="9" max="9" width="5.875" style="19" customWidth="1"/>
    <col min="10" max="10" width="5.875" style="12" customWidth="1"/>
    <col min="11" max="11" width="8.125" style="1" customWidth="1"/>
    <col min="12" max="12" width="5.875" style="26" customWidth="1"/>
    <col min="13" max="13" width="5.875" style="27" customWidth="1"/>
    <col min="14" max="15" width="11.25" style="34" customWidth="1"/>
    <col min="16" max="16" width="11.25" style="3" customWidth="1"/>
    <col min="17" max="17" width="9" style="34"/>
    <col min="18" max="18" width="7" style="34" customWidth="1"/>
    <col min="19" max="19" width="7" style="3" customWidth="1"/>
    <col min="20" max="22" width="9" style="34"/>
    <col min="23" max="23" width="4.25" style="102" customWidth="1"/>
    <col min="24" max="31" width="4.25" style="34" customWidth="1"/>
    <col min="32" max="49" width="4.25" style="3" customWidth="1"/>
    <col min="50" max="16384" width="9" style="3"/>
  </cols>
  <sheetData>
    <row r="1" spans="1:49" ht="31.5" customHeight="1" thickBot="1">
      <c r="A1" s="156" t="s">
        <v>33</v>
      </c>
      <c r="B1" s="156"/>
      <c r="C1" s="156"/>
      <c r="D1" s="156"/>
      <c r="E1" s="156"/>
      <c r="F1" s="55"/>
      <c r="G1" s="145" t="s">
        <v>57</v>
      </c>
      <c r="H1" s="146"/>
      <c r="I1" s="146"/>
      <c r="J1" s="146"/>
      <c r="K1" s="146"/>
      <c r="L1" s="147">
        <v>40694</v>
      </c>
      <c r="M1" s="147"/>
      <c r="N1" s="147"/>
      <c r="O1" s="147"/>
      <c r="R1" s="126" t="s">
        <v>40</v>
      </c>
    </row>
    <row r="2" spans="1:49" ht="15" thickBot="1">
      <c r="A2" s="158"/>
      <c r="B2" s="159"/>
      <c r="C2" s="157" t="s">
        <v>13</v>
      </c>
      <c r="D2" s="157"/>
      <c r="E2" s="157"/>
      <c r="F2" s="32"/>
      <c r="I2" s="12"/>
      <c r="J2" s="32"/>
      <c r="L2" s="33"/>
      <c r="M2" s="31"/>
      <c r="Q2" s="164" t="s">
        <v>41</v>
      </c>
      <c r="R2" s="164"/>
      <c r="T2" s="127" t="s">
        <v>41</v>
      </c>
      <c r="U2" s="127" t="s">
        <v>41</v>
      </c>
      <c r="V2" s="126"/>
      <c r="W2" s="162" t="s">
        <v>53</v>
      </c>
      <c r="X2" s="151"/>
      <c r="Y2" s="151"/>
      <c r="Z2" s="151"/>
      <c r="AA2" s="151"/>
      <c r="AB2" s="151"/>
      <c r="AC2" s="151"/>
      <c r="AD2" s="151"/>
      <c r="AE2" s="152"/>
      <c r="AF2" s="150" t="s">
        <v>54</v>
      </c>
      <c r="AG2" s="151"/>
      <c r="AH2" s="151"/>
      <c r="AI2" s="151"/>
      <c r="AJ2" s="151"/>
      <c r="AK2" s="151"/>
      <c r="AL2" s="151"/>
      <c r="AM2" s="151"/>
      <c r="AN2" s="152"/>
      <c r="AO2" s="150" t="s">
        <v>55</v>
      </c>
      <c r="AP2" s="151"/>
      <c r="AQ2" s="151"/>
      <c r="AR2" s="151"/>
      <c r="AS2" s="151"/>
      <c r="AT2" s="151"/>
      <c r="AU2" s="151"/>
      <c r="AV2" s="151"/>
      <c r="AW2" s="152"/>
    </row>
    <row r="3" spans="1:49" ht="16.5" customHeight="1">
      <c r="A3" s="99"/>
      <c r="B3" s="100" t="s">
        <v>2</v>
      </c>
      <c r="C3" s="82">
        <f>H3/E3</f>
        <v>362.39094239094237</v>
      </c>
      <c r="D3" s="83"/>
      <c r="E3" s="84">
        <f>SUM(E5:E66)</f>
        <v>3003</v>
      </c>
      <c r="F3" s="85">
        <f>IF(H3="","",G3/H3)</f>
        <v>0.25721610644515097</v>
      </c>
      <c r="G3" s="86">
        <f>SUM(G5:G66)</f>
        <v>279918</v>
      </c>
      <c r="H3" s="87">
        <f>SUM(H5:H66)</f>
        <v>1088260</v>
      </c>
      <c r="I3" s="88"/>
      <c r="J3" s="89"/>
      <c r="K3" s="83">
        <f>SUM(K5:K66)</f>
        <v>808342</v>
      </c>
      <c r="L3" s="20"/>
      <c r="M3" s="21"/>
      <c r="N3" s="148" t="s">
        <v>31</v>
      </c>
      <c r="O3" s="148" t="s">
        <v>32</v>
      </c>
      <c r="P3" s="160" t="s">
        <v>39</v>
      </c>
      <c r="Q3" s="164" t="s">
        <v>42</v>
      </c>
      <c r="R3" s="164"/>
      <c r="T3" s="128" t="s">
        <v>42</v>
      </c>
      <c r="U3" s="126"/>
      <c r="V3" s="128" t="s">
        <v>42</v>
      </c>
      <c r="W3" s="163"/>
      <c r="X3" s="154"/>
      <c r="Y3" s="154"/>
      <c r="Z3" s="154"/>
      <c r="AA3" s="154"/>
      <c r="AB3" s="154"/>
      <c r="AC3" s="154"/>
      <c r="AD3" s="154"/>
      <c r="AE3" s="155"/>
      <c r="AF3" s="153"/>
      <c r="AG3" s="154"/>
      <c r="AH3" s="154"/>
      <c r="AI3" s="154"/>
      <c r="AJ3" s="154"/>
      <c r="AK3" s="154"/>
      <c r="AL3" s="154"/>
      <c r="AM3" s="154"/>
      <c r="AN3" s="155"/>
      <c r="AO3" s="153"/>
      <c r="AP3" s="154"/>
      <c r="AQ3" s="154"/>
      <c r="AR3" s="154"/>
      <c r="AS3" s="154"/>
      <c r="AT3" s="154"/>
      <c r="AU3" s="154"/>
      <c r="AV3" s="154"/>
      <c r="AW3" s="155"/>
    </row>
    <row r="4" spans="1:49" ht="16.5" customHeight="1">
      <c r="A4" s="68" t="s">
        <v>11</v>
      </c>
      <c r="B4" s="69" t="s">
        <v>3</v>
      </c>
      <c r="C4" s="70" t="s">
        <v>0</v>
      </c>
      <c r="D4" s="71" t="s">
        <v>5</v>
      </c>
      <c r="E4" s="71" t="s">
        <v>4</v>
      </c>
      <c r="F4" s="72" t="s">
        <v>1</v>
      </c>
      <c r="G4" s="71" t="s">
        <v>7</v>
      </c>
      <c r="H4" s="73" t="s">
        <v>6</v>
      </c>
      <c r="I4" s="90" t="s">
        <v>12</v>
      </c>
      <c r="J4" s="72" t="s">
        <v>8</v>
      </c>
      <c r="K4" s="91" t="s">
        <v>9</v>
      </c>
      <c r="L4" s="56" t="s">
        <v>10</v>
      </c>
      <c r="M4" s="23" t="s">
        <v>8</v>
      </c>
      <c r="N4" s="149"/>
      <c r="O4" s="149"/>
      <c r="P4" s="161"/>
      <c r="Q4" s="164" t="s">
        <v>43</v>
      </c>
      <c r="R4" s="164"/>
      <c r="T4" s="126"/>
      <c r="U4" s="129" t="s">
        <v>43</v>
      </c>
      <c r="V4" s="129" t="s">
        <v>43</v>
      </c>
      <c r="W4" s="132" t="s">
        <v>44</v>
      </c>
      <c r="X4" s="133" t="s">
        <v>45</v>
      </c>
      <c r="Y4" s="133" t="s">
        <v>46</v>
      </c>
      <c r="Z4" s="133" t="s">
        <v>47</v>
      </c>
      <c r="AA4" s="133" t="s">
        <v>48</v>
      </c>
      <c r="AB4" s="133" t="s">
        <v>51</v>
      </c>
      <c r="AC4" s="133" t="s">
        <v>49</v>
      </c>
      <c r="AD4" s="133" t="s">
        <v>50</v>
      </c>
      <c r="AE4" s="134" t="s">
        <v>52</v>
      </c>
      <c r="AF4" s="132" t="s">
        <v>44</v>
      </c>
      <c r="AG4" s="133" t="s">
        <v>45</v>
      </c>
      <c r="AH4" s="133" t="s">
        <v>46</v>
      </c>
      <c r="AI4" s="133" t="s">
        <v>47</v>
      </c>
      <c r="AJ4" s="133" t="s">
        <v>48</v>
      </c>
      <c r="AK4" s="133" t="s">
        <v>51</v>
      </c>
      <c r="AL4" s="133" t="s">
        <v>49</v>
      </c>
      <c r="AM4" s="133" t="s">
        <v>50</v>
      </c>
      <c r="AN4" s="134" t="s">
        <v>52</v>
      </c>
      <c r="AO4" s="132" t="s">
        <v>44</v>
      </c>
      <c r="AP4" s="133" t="s">
        <v>45</v>
      </c>
      <c r="AQ4" s="133" t="s">
        <v>46</v>
      </c>
      <c r="AR4" s="133" t="s">
        <v>47</v>
      </c>
      <c r="AS4" s="133" t="s">
        <v>48</v>
      </c>
      <c r="AT4" s="133" t="s">
        <v>51</v>
      </c>
      <c r="AU4" s="133" t="s">
        <v>49</v>
      </c>
      <c r="AV4" s="133" t="s">
        <v>50</v>
      </c>
      <c r="AW4" s="134" t="s">
        <v>52</v>
      </c>
    </row>
    <row r="5" spans="1:49" ht="16.5" customHeight="1">
      <c r="A5" s="65">
        <v>40</v>
      </c>
      <c r="B5" s="93" t="s">
        <v>58</v>
      </c>
      <c r="C5" s="94">
        <v>150</v>
      </c>
      <c r="D5" s="95">
        <v>60</v>
      </c>
      <c r="E5" s="53">
        <f>販売数入力シート!C5</f>
        <v>313</v>
      </c>
      <c r="F5" s="17">
        <f t="shared" ref="F5:F36" si="0">IF(D5="","",D5/C5)</f>
        <v>0.4</v>
      </c>
      <c r="G5" s="8">
        <f t="shared" ref="G5:G36" si="1">IF(D5="","",D5*E5)</f>
        <v>18780</v>
      </c>
      <c r="H5" s="66">
        <f t="shared" ref="H5:H36" si="2">IF(E5="","",E5*C5)</f>
        <v>46950</v>
      </c>
      <c r="I5" s="17">
        <f t="shared" ref="I5:I36" si="3">IF(H5="","",H5/H$3)</f>
        <v>4.3142263797254332E-2</v>
      </c>
      <c r="J5" s="18">
        <f>IF(E5="","",I5)</f>
        <v>4.3142263797254332E-2</v>
      </c>
      <c r="K5" s="66">
        <f t="shared" ref="K5:K36" si="4">IF(E5="","",H5-G5)</f>
        <v>28170</v>
      </c>
      <c r="L5" s="57">
        <f t="shared" ref="L5:L36" si="5">IF(E5="","",K5/K$3)</f>
        <v>3.4849110896130596E-2</v>
      </c>
      <c r="M5" s="24">
        <f>IF(L5="","",L5)</f>
        <v>3.4849110896130596E-2</v>
      </c>
      <c r="N5" s="36" t="str">
        <f ca="1">OFFSET(ＡＢＣ分析売上構成!$B$4,MATCH(B5,ＡＢＣ分析売上構成!$B$5:$B$65,0),12)</f>
        <v>Ａ</v>
      </c>
      <c r="O5" s="143" t="str">
        <f ca="1">OFFSET(ＡＢＣ分析粗利構成!$B$4,MATCH(B5,ＡＢＣ分析粗利構成!$B$5:$B$66,0),12)</f>
        <v>Ａ</v>
      </c>
      <c r="P5" s="144" t="str">
        <f ca="1">OFFSET(ＡＢＣ分析販売数量!$B$4,MATCH(B5,ＡＢＣ分析販売数量!$B$5:$B$66,0),12)</f>
        <v>Ａ</v>
      </c>
      <c r="Q5" s="130" t="str">
        <f t="shared" ref="Q5:Q36" ca="1" si="6">N5&amp;O5&amp;P5</f>
        <v>ＡＡＡ</v>
      </c>
      <c r="R5" s="125">
        <f ca="1">IF(Q5=$R$1,COUNTIF($Q$5:Q5,$R$1),"")</f>
        <v>1</v>
      </c>
      <c r="T5" s="36" t="str">
        <f t="shared" ref="T5:T36" ca="1" si="7">N5&amp;O5</f>
        <v>ＡＡ</v>
      </c>
      <c r="U5" s="36" t="str">
        <f t="shared" ref="U5:U36" ca="1" si="8">N5&amp;P5</f>
        <v>ＡＡ</v>
      </c>
      <c r="V5" s="36" t="str">
        <f t="shared" ref="V5:V36" ca="1" si="9">O5&amp;P5</f>
        <v>ＡＡ</v>
      </c>
      <c r="W5" s="123">
        <f ca="1">IF(T5=$W$4,COUNTIF($T$5:T5,$W$4),"")</f>
        <v>1</v>
      </c>
      <c r="X5" s="108" t="str">
        <f ca="1">IF(T5=$X$4,COUNTIF($T$5:T5,$X$4),"")</f>
        <v/>
      </c>
      <c r="Y5" s="108" t="str">
        <f ca="1">IF(T5=$Y$4,COUNTIF($T$5:T5,$Y$4),"")</f>
        <v/>
      </c>
      <c r="Z5" s="108" t="str">
        <f ca="1">IF(T5=$Z$4,COUNTIF($T$5:T5,$Z$4),"")</f>
        <v/>
      </c>
      <c r="AA5" s="108" t="str">
        <f ca="1">IF(T5=$AA$4,COUNTIF($T$5:T5,$AA$4),"")</f>
        <v/>
      </c>
      <c r="AB5" s="108" t="str">
        <f ca="1">IF(T5=$AB$4,COUNTIF($T$5:T5,$AB$4),"")</f>
        <v/>
      </c>
      <c r="AC5" s="131" t="str">
        <f ca="1">IF(T5=$AC$4,COUNTIF($T$5:T5,$AC$4),"")</f>
        <v/>
      </c>
      <c r="AD5" s="108" t="str">
        <f ca="1">IF(T5=$AD$4,COUNTIF($T$5:T5,$AD$4),"")</f>
        <v/>
      </c>
      <c r="AE5" s="109" t="str">
        <f ca="1">IF(T5=$AE$4,COUNTIF($T$5:T5,$AE$4),"")</f>
        <v/>
      </c>
      <c r="AF5" s="107">
        <f ca="1">IF(U5=$AF$4,COUNTIF($U$5:U5,$AF$4),"")</f>
        <v>1</v>
      </c>
      <c r="AG5" s="108" t="str">
        <f ca="1">IF(U5=$AG$4,COUNTIF($U$5:U5,$AG$4),"")</f>
        <v/>
      </c>
      <c r="AH5" s="108" t="str">
        <f ca="1">IF(U5=$AH$4,COUNTIF($U$5:U5,$AH$4),"")</f>
        <v/>
      </c>
      <c r="AI5" s="108" t="str">
        <f ca="1">IF(U5=$AI$4,COUNTIF($U$5:U5,$AI$4),"")</f>
        <v/>
      </c>
      <c r="AJ5" s="108" t="str">
        <f ca="1">IF(U5=$AJ$4,COUNTIF($U$5:U5,$AJ$4),"")</f>
        <v/>
      </c>
      <c r="AK5" s="108" t="str">
        <f ca="1">IF(U5=$AK$4,COUNTIF($U$5:U5,$AK$4),"")</f>
        <v/>
      </c>
      <c r="AL5" s="108" t="str">
        <f ca="1">IF(U5=$AL$4,COUNTIF($U$5:U5,$AL$4),"")</f>
        <v/>
      </c>
      <c r="AM5" s="108" t="str">
        <f ca="1">IF(U5=$AM$4,COUNTIF($U$5:U5,$AM$4),"")</f>
        <v/>
      </c>
      <c r="AN5" s="109" t="str">
        <f ca="1">IF(U5=$AN$4,COUNTIF($U$5:U5,$AN$4),"")</f>
        <v/>
      </c>
      <c r="AO5" s="107">
        <f ca="1">IF(U5=$AO$4,COUNTIF($U$5:U5,$AO$4),"")</f>
        <v>1</v>
      </c>
      <c r="AP5" s="108" t="str">
        <f ca="1">IF(U5=$AP$4,COUNTIF($U$5:U5,$AP$4),"")</f>
        <v/>
      </c>
      <c r="AQ5" s="108" t="str">
        <f ca="1">IF(U5=$AQ$4,COUNTIF($U$5:U5,$AQ$4),"")</f>
        <v/>
      </c>
      <c r="AR5" s="108" t="str">
        <f ca="1">IF(U5=$AR$4,COUNTIF($U$5:U5,$AR$4),"")</f>
        <v/>
      </c>
      <c r="AS5" s="108" t="str">
        <f ca="1">IF(U5=$AS$4,COUNTIF($U$5:U5,$AS$4),"")</f>
        <v/>
      </c>
      <c r="AT5" s="108" t="str">
        <f ca="1">IF(U5=$AT$4,COUNTIF($U$5:U5,$AT$4),"")</f>
        <v/>
      </c>
      <c r="AU5" s="108" t="str">
        <f ca="1">IF(U5=$AU$4,COUNTIF($U$5:U5,$AU$4),"")</f>
        <v/>
      </c>
      <c r="AV5" s="108" t="str">
        <f ca="1">IF(U5=$AV$4,COUNTIF($U$5:U5,$AV$4),"")</f>
        <v/>
      </c>
      <c r="AW5" s="109" t="str">
        <f ca="1">IF(U5=$AW$4,COUNTIF($U$5:U5,$AW$4),"")</f>
        <v/>
      </c>
    </row>
    <row r="6" spans="1:49" ht="16.5" customHeight="1">
      <c r="A6" s="65">
        <v>41</v>
      </c>
      <c r="B6" s="93" t="s">
        <v>59</v>
      </c>
      <c r="C6" s="94">
        <v>500</v>
      </c>
      <c r="D6" s="95">
        <v>220</v>
      </c>
      <c r="E6" s="53">
        <f>販売数入力シート!C6</f>
        <v>40</v>
      </c>
      <c r="F6" s="18">
        <f t="shared" si="0"/>
        <v>0.44</v>
      </c>
      <c r="G6" s="9">
        <f t="shared" si="1"/>
        <v>8800</v>
      </c>
      <c r="H6" s="67">
        <f t="shared" si="2"/>
        <v>20000</v>
      </c>
      <c r="I6" s="18">
        <f t="shared" si="3"/>
        <v>1.8377961148990131E-2</v>
      </c>
      <c r="J6" s="18">
        <f t="shared" ref="J6:J37" si="10">IF(E6="","",J5+I6)</f>
        <v>6.1520224946244463E-2</v>
      </c>
      <c r="K6" s="67">
        <f t="shared" si="4"/>
        <v>11200</v>
      </c>
      <c r="L6" s="58">
        <f t="shared" si="5"/>
        <v>1.3855521549047308E-2</v>
      </c>
      <c r="M6" s="25">
        <f t="shared" ref="M6:M37" si="11">IF(L6="","",M5+L6)</f>
        <v>4.8704632445177906E-2</v>
      </c>
      <c r="N6" s="92" t="str">
        <f ca="1">OFFSET(ＡＢＣ分析売上構成!$B$4,MATCH(B6,ＡＢＣ分析売上構成!$B$5:$B$65,0),12)</f>
        <v>Ａ</v>
      </c>
      <c r="O6" s="142" t="str">
        <f ca="1">OFFSET(ＡＢＣ分析粗利構成!$B$4,MATCH(B6,ＡＢＣ分析粗利構成!$B$5:$B$66,0),12)</f>
        <v>Ａ</v>
      </c>
      <c r="P6" s="144" t="str">
        <f ca="1">OFFSET(ＡＢＣ分析販売数量!$B$4,MATCH(B6,ＡＢＣ分析販売数量!$B$5:$B$66,0),12)</f>
        <v>Ａ</v>
      </c>
      <c r="Q6" s="105" t="str">
        <f t="shared" ca="1" si="6"/>
        <v>ＡＡＡ</v>
      </c>
      <c r="R6" s="106">
        <f ca="1">IF(Q6=$R$1,COUNTIF($Q$5:Q6,$R$1),"")</f>
        <v>2</v>
      </c>
      <c r="T6" s="92" t="str">
        <f t="shared" ca="1" si="7"/>
        <v>ＡＡ</v>
      </c>
      <c r="U6" s="92" t="str">
        <f t="shared" ca="1" si="8"/>
        <v>ＡＡ</v>
      </c>
      <c r="V6" s="92" t="str">
        <f t="shared" ca="1" si="9"/>
        <v>ＡＡ</v>
      </c>
      <c r="W6" s="124">
        <f ca="1">IF(T6=$W$4,COUNTIF($T$5:T6,$W$4),"")</f>
        <v>2</v>
      </c>
      <c r="X6" s="103" t="str">
        <f ca="1">IF(T6=$X$4,COUNTIF($T$5:T6,$X$4),"")</f>
        <v/>
      </c>
      <c r="Y6" s="103" t="str">
        <f ca="1">IF(T6=$Y$4,COUNTIF($T$5:T6,$Y$4),"")</f>
        <v/>
      </c>
      <c r="Z6" s="103" t="str">
        <f ca="1">IF(T6=$Z$4,COUNTIF($T$5:T6,$Z$4),"")</f>
        <v/>
      </c>
      <c r="AA6" s="103" t="str">
        <f ca="1">IF(T6=$AA$4,COUNTIF($T$5:T6,$AA$4),"")</f>
        <v/>
      </c>
      <c r="AB6" s="103" t="str">
        <f ca="1">IF(T6=$AB$4,COUNTIF($T$5:T6,$AB$4),"")</f>
        <v/>
      </c>
      <c r="AC6" s="104" t="str">
        <f ca="1">IF(T6=$AC$4,COUNTIF($T$5:T6,$AC$4),"")</f>
        <v/>
      </c>
      <c r="AD6" s="103" t="str">
        <f ca="1">IF(T6=$AD$4,COUNTIF($T$5:T6,$AD$4),"")</f>
        <v/>
      </c>
      <c r="AE6" s="106" t="str">
        <f ca="1">IF(T6=$AE$4,COUNTIF($T$5:T6,$AE$4),"")</f>
        <v/>
      </c>
      <c r="AF6" s="105">
        <f ca="1">IF(U6=$AF$4,COUNTIF($U$5:U6,$AF$4),"")</f>
        <v>2</v>
      </c>
      <c r="AG6" s="103" t="str">
        <f ca="1">IF(U6=$AG$4,COUNTIF($U$5:U6,$AG$4),"")</f>
        <v/>
      </c>
      <c r="AH6" s="103" t="str">
        <f ca="1">IF(U6=$AH$4,COUNTIF($U$5:U6,$AH$4),"")</f>
        <v/>
      </c>
      <c r="AI6" s="103" t="str">
        <f ca="1">IF(U6=$AI$4,COUNTIF($U$5:U6,$AI$4),"")</f>
        <v/>
      </c>
      <c r="AJ6" s="103" t="str">
        <f ca="1">IF(U6=$AJ$4,COUNTIF($U$5:U6,$AJ$4),"")</f>
        <v/>
      </c>
      <c r="AK6" s="103" t="str">
        <f ca="1">IF(U6=$AK$4,COUNTIF($U$5:U6,$AK$4),"")</f>
        <v/>
      </c>
      <c r="AL6" s="103" t="str">
        <f ca="1">IF(U6=$AL$4,COUNTIF($U$5:U6,$AL$4),"")</f>
        <v/>
      </c>
      <c r="AM6" s="103" t="str">
        <f ca="1">IF(U6=$AM$4,COUNTIF($U$5:U6,$AM$4),"")</f>
        <v/>
      </c>
      <c r="AN6" s="106" t="str">
        <f ca="1">IF(U6=$AN$4,COUNTIF($U$5:U6,$AN$4),"")</f>
        <v/>
      </c>
      <c r="AO6" s="105">
        <f ca="1">IF(U6=$AO$4,COUNTIF($U$5:U6,$AO$4),"")</f>
        <v>2</v>
      </c>
      <c r="AP6" s="103" t="str">
        <f ca="1">IF(U6=$AP$4,COUNTIF($U$5:U6,$AP$4),"")</f>
        <v/>
      </c>
      <c r="AQ6" s="103" t="str">
        <f ca="1">IF(U6=$AQ$4,COUNTIF($U$5:U6,$AQ$4),"")</f>
        <v/>
      </c>
      <c r="AR6" s="103" t="str">
        <f ca="1">IF(U6=$AR$4,COUNTIF($U$5:U6,$AR$4),"")</f>
        <v/>
      </c>
      <c r="AS6" s="103" t="str">
        <f ca="1">IF(U6=$AS$4,COUNTIF($U$5:U6,$AS$4),"")</f>
        <v/>
      </c>
      <c r="AT6" s="103" t="str">
        <f ca="1">IF(U6=$AT$4,COUNTIF($U$5:U6,$AT$4),"")</f>
        <v/>
      </c>
      <c r="AU6" s="103" t="str">
        <f ca="1">IF(U6=$AU$4,COUNTIF($U$5:U6,$AU$4),"")</f>
        <v/>
      </c>
      <c r="AV6" s="103" t="str">
        <f ca="1">IF(U6=$AV$4,COUNTIF($U$5:U6,$AV$4),"")</f>
        <v/>
      </c>
      <c r="AW6" s="106" t="str">
        <f ca="1">IF(U6=$AW$4,COUNTIF($U$5:U6,$AW$4),"")</f>
        <v/>
      </c>
    </row>
    <row r="7" spans="1:49" ht="16.5" customHeight="1">
      <c r="A7" s="65">
        <v>42</v>
      </c>
      <c r="B7" s="93" t="s">
        <v>60</v>
      </c>
      <c r="C7" s="94">
        <v>150</v>
      </c>
      <c r="D7" s="95">
        <v>42</v>
      </c>
      <c r="E7" s="53">
        <f>販売数入力シート!C7</f>
        <v>223</v>
      </c>
      <c r="F7" s="18">
        <f t="shared" si="0"/>
        <v>0.28000000000000003</v>
      </c>
      <c r="G7" s="9">
        <f t="shared" si="1"/>
        <v>9366</v>
      </c>
      <c r="H7" s="67">
        <f t="shared" si="2"/>
        <v>33450</v>
      </c>
      <c r="I7" s="18">
        <f t="shared" si="3"/>
        <v>3.0737140021685993E-2</v>
      </c>
      <c r="J7" s="18">
        <f t="shared" si="10"/>
        <v>9.2257364967930452E-2</v>
      </c>
      <c r="K7" s="67">
        <f t="shared" si="4"/>
        <v>24084</v>
      </c>
      <c r="L7" s="58">
        <f t="shared" si="5"/>
        <v>2.9794319731004947E-2</v>
      </c>
      <c r="M7" s="25">
        <f t="shared" si="11"/>
        <v>7.8498952176182857E-2</v>
      </c>
      <c r="N7" s="92" t="str">
        <f ca="1">OFFSET(ＡＢＣ分析売上構成!$B$4,MATCH(B7,ＡＢＣ分析売上構成!$B$5:$B$65,0),12)</f>
        <v>Ａ</v>
      </c>
      <c r="O7" s="142" t="str">
        <f ca="1">OFFSET(ＡＢＣ分析粗利構成!$B$4,MATCH(B7,ＡＢＣ分析粗利構成!$B$5:$B$66,0),12)</f>
        <v>Ａ</v>
      </c>
      <c r="P7" s="144" t="str">
        <f ca="1">OFFSET(ＡＢＣ分析販売数量!$B$4,MATCH(B7,ＡＢＣ分析販売数量!$B$5:$B$66,0),12)</f>
        <v>Ａ</v>
      </c>
      <c r="Q7" s="105" t="str">
        <f t="shared" ca="1" si="6"/>
        <v>ＡＡＡ</v>
      </c>
      <c r="R7" s="106">
        <f ca="1">IF(Q7=$R$1,COUNTIF($Q$5:Q7,$R$1),"")</f>
        <v>3</v>
      </c>
      <c r="T7" s="92" t="str">
        <f t="shared" ca="1" si="7"/>
        <v>ＡＡ</v>
      </c>
      <c r="U7" s="92" t="str">
        <f t="shared" ca="1" si="8"/>
        <v>ＡＡ</v>
      </c>
      <c r="V7" s="92" t="str">
        <f t="shared" ca="1" si="9"/>
        <v>ＡＡ</v>
      </c>
      <c r="W7" s="124">
        <f ca="1">IF(T7=$W$4,COUNTIF($T$5:T7,$W$4),"")</f>
        <v>3</v>
      </c>
      <c r="X7" s="103" t="str">
        <f ca="1">IF(T7=$X$4,COUNTIF($T$5:T7,$X$4),"")</f>
        <v/>
      </c>
      <c r="Y7" s="103" t="str">
        <f ca="1">IF(T7=$Y$4,COUNTIF($T$5:T7,$Y$4),"")</f>
        <v/>
      </c>
      <c r="Z7" s="103" t="str">
        <f ca="1">IF(T7=$Z$4,COUNTIF($T$5:T7,$Z$4),"")</f>
        <v/>
      </c>
      <c r="AA7" s="103" t="str">
        <f ca="1">IF(T7=$AA$4,COUNTIF($T$5:T7,$AA$4),"")</f>
        <v/>
      </c>
      <c r="AB7" s="103" t="str">
        <f ca="1">IF(T7=$AB$4,COUNTIF($T$5:T7,$AB$4),"")</f>
        <v/>
      </c>
      <c r="AC7" s="104" t="str">
        <f ca="1">IF(T7=$AC$4,COUNTIF($T$5:T7,$AC$4),"")</f>
        <v/>
      </c>
      <c r="AD7" s="103" t="str">
        <f ca="1">IF(T7=$AD$4,COUNTIF($T$5:T7,$AD$4),"")</f>
        <v/>
      </c>
      <c r="AE7" s="106" t="str">
        <f ca="1">IF(T7=$AE$4,COUNTIF($T$5:T7,$AE$4),"")</f>
        <v/>
      </c>
      <c r="AF7" s="105">
        <f ca="1">IF(U7=$AF$4,COUNTIF($U$5:U7,$AF$4),"")</f>
        <v>3</v>
      </c>
      <c r="AG7" s="103" t="str">
        <f ca="1">IF(U7=$AG$4,COUNTIF($U$5:U7,$AG$4),"")</f>
        <v/>
      </c>
      <c r="AH7" s="103" t="str">
        <f ca="1">IF(U7=$AH$4,COUNTIF($U$5:U7,$AH$4),"")</f>
        <v/>
      </c>
      <c r="AI7" s="103" t="str">
        <f ca="1">IF(U7=$AI$4,COUNTIF($U$5:U7,$AI$4),"")</f>
        <v/>
      </c>
      <c r="AJ7" s="103" t="str">
        <f ca="1">IF(U7=$AJ$4,COUNTIF($U$5:U7,$AJ$4),"")</f>
        <v/>
      </c>
      <c r="AK7" s="103" t="str">
        <f ca="1">IF(U7=$AK$4,COUNTIF($U$5:U7,$AK$4),"")</f>
        <v/>
      </c>
      <c r="AL7" s="103" t="str">
        <f ca="1">IF(U7=$AL$4,COUNTIF($U$5:U7,$AL$4),"")</f>
        <v/>
      </c>
      <c r="AM7" s="103" t="str">
        <f ca="1">IF(U7=$AM$4,COUNTIF($U$5:U7,$AM$4),"")</f>
        <v/>
      </c>
      <c r="AN7" s="106" t="str">
        <f ca="1">IF(U7=$AN$4,COUNTIF($U$5:U7,$AN$4),"")</f>
        <v/>
      </c>
      <c r="AO7" s="105">
        <f ca="1">IF(U7=$AO$4,COUNTIF($U$5:U7,$AO$4),"")</f>
        <v>3</v>
      </c>
      <c r="AP7" s="103" t="str">
        <f ca="1">IF(U7=$AP$4,COUNTIF($U$5:U7,$AP$4),"")</f>
        <v/>
      </c>
      <c r="AQ7" s="103" t="str">
        <f ca="1">IF(U7=$AQ$4,COUNTIF($U$5:U7,$AQ$4),"")</f>
        <v/>
      </c>
      <c r="AR7" s="103" t="str">
        <f ca="1">IF(U7=$AR$4,COUNTIF($U$5:U7,$AR$4),"")</f>
        <v/>
      </c>
      <c r="AS7" s="103" t="str">
        <f ca="1">IF(U7=$AS$4,COUNTIF($U$5:U7,$AS$4),"")</f>
        <v/>
      </c>
      <c r="AT7" s="103" t="str">
        <f ca="1">IF(U7=$AT$4,COUNTIF($U$5:U7,$AT$4),"")</f>
        <v/>
      </c>
      <c r="AU7" s="103" t="str">
        <f ca="1">IF(U7=$AU$4,COUNTIF($U$5:U7,$AU$4),"")</f>
        <v/>
      </c>
      <c r="AV7" s="103" t="str">
        <f ca="1">IF(U7=$AV$4,COUNTIF($U$5:U7,$AV$4),"")</f>
        <v/>
      </c>
      <c r="AW7" s="106" t="str">
        <f ca="1">IF(U7=$AW$4,COUNTIF($U$5:U7,$AW$4),"")</f>
        <v/>
      </c>
    </row>
    <row r="8" spans="1:49" ht="16.5" customHeight="1">
      <c r="A8" s="65">
        <v>43</v>
      </c>
      <c r="B8" s="93" t="s">
        <v>61</v>
      </c>
      <c r="C8" s="94">
        <v>150</v>
      </c>
      <c r="D8" s="95">
        <v>45</v>
      </c>
      <c r="E8" s="53">
        <f>販売数入力シート!C8</f>
        <v>149</v>
      </c>
      <c r="F8" s="18">
        <f t="shared" si="0"/>
        <v>0.3</v>
      </c>
      <c r="G8" s="9">
        <f t="shared" si="1"/>
        <v>6705</v>
      </c>
      <c r="H8" s="67">
        <f t="shared" si="2"/>
        <v>22350</v>
      </c>
      <c r="I8" s="18">
        <f t="shared" si="3"/>
        <v>2.0537371583996471E-2</v>
      </c>
      <c r="J8" s="18">
        <f t="shared" si="10"/>
        <v>0.11279473655192693</v>
      </c>
      <c r="K8" s="67">
        <f t="shared" si="4"/>
        <v>15645</v>
      </c>
      <c r="L8" s="58">
        <f t="shared" si="5"/>
        <v>1.9354431663825462E-2</v>
      </c>
      <c r="M8" s="25">
        <f t="shared" si="11"/>
        <v>9.7853383840008315E-2</v>
      </c>
      <c r="N8" s="92" t="str">
        <f ca="1">OFFSET(ＡＢＣ分析売上構成!$B$4,MATCH(B8,ＡＢＣ分析売上構成!$B$5:$B$65,0),12)</f>
        <v>Ａ</v>
      </c>
      <c r="O8" s="142" t="str">
        <f ca="1">OFFSET(ＡＢＣ分析粗利構成!$B$4,MATCH(B8,ＡＢＣ分析粗利構成!$B$5:$B$66,0),12)</f>
        <v>Ｂ</v>
      </c>
      <c r="P8" s="144" t="str">
        <f ca="1">OFFSET(ＡＢＣ分析販売数量!$B$4,MATCH(B8,ＡＢＣ分析販売数量!$B$5:$B$66,0),12)</f>
        <v>Ａ</v>
      </c>
      <c r="Q8" s="105" t="str">
        <f t="shared" ca="1" si="6"/>
        <v>ＡＢＡ</v>
      </c>
      <c r="R8" s="106" t="str">
        <f ca="1">IF(Q8=$R$1,COUNTIF($Q$5:Q8,$R$1),"")</f>
        <v/>
      </c>
      <c r="T8" s="92" t="str">
        <f t="shared" ca="1" si="7"/>
        <v>ＡＢ</v>
      </c>
      <c r="U8" s="92" t="str">
        <f t="shared" ca="1" si="8"/>
        <v>ＡＡ</v>
      </c>
      <c r="V8" s="92" t="str">
        <f t="shared" ca="1" si="9"/>
        <v>ＢＡ</v>
      </c>
      <c r="W8" s="124" t="str">
        <f ca="1">IF(T8=$W$4,COUNTIF($T$5:T8,$W$4),"")</f>
        <v/>
      </c>
      <c r="X8" s="103">
        <f ca="1">IF(T8=$X$4,COUNTIF($T$5:T8,$X$4),"")</f>
        <v>1</v>
      </c>
      <c r="Y8" s="103" t="str">
        <f ca="1">IF(T8=$Y$4,COUNTIF($T$5:T8,$Y$4),"")</f>
        <v/>
      </c>
      <c r="Z8" s="103" t="str">
        <f ca="1">IF(T8=$Z$4,COUNTIF($T$5:T8,$Z$4),"")</f>
        <v/>
      </c>
      <c r="AA8" s="103" t="str">
        <f ca="1">IF(T8=$AA$4,COUNTIF($T$5:T8,$AA$4),"")</f>
        <v/>
      </c>
      <c r="AB8" s="103" t="str">
        <f ca="1">IF(T8=$AB$4,COUNTIF($T$5:T8,$AB$4),"")</f>
        <v/>
      </c>
      <c r="AC8" s="104" t="str">
        <f ca="1">IF(T8=$AC$4,COUNTIF($T$5:T8,$AC$4),"")</f>
        <v/>
      </c>
      <c r="AD8" s="103" t="str">
        <f ca="1">IF(T8=$AD$4,COUNTIF($T$5:T8,$AD$4),"")</f>
        <v/>
      </c>
      <c r="AE8" s="106" t="str">
        <f ca="1">IF(T8=$AE$4,COUNTIF($T$5:T8,$AE$4),"")</f>
        <v/>
      </c>
      <c r="AF8" s="105">
        <f ca="1">IF(U8=$AF$4,COUNTIF($U$5:U8,$AF$4),"")</f>
        <v>4</v>
      </c>
      <c r="AG8" s="103" t="str">
        <f ca="1">IF(U8=$AG$4,COUNTIF($U$5:U8,$AG$4),"")</f>
        <v/>
      </c>
      <c r="AH8" s="103" t="str">
        <f ca="1">IF(U8=$AH$4,COUNTIF($U$5:U8,$AH$4),"")</f>
        <v/>
      </c>
      <c r="AI8" s="103" t="str">
        <f ca="1">IF(U8=$AI$4,COUNTIF($U$5:U8,$AI$4),"")</f>
        <v/>
      </c>
      <c r="AJ8" s="103" t="str">
        <f ca="1">IF(U8=$AJ$4,COUNTIF($U$5:U8,$AJ$4),"")</f>
        <v/>
      </c>
      <c r="AK8" s="103" t="str">
        <f ca="1">IF(U8=$AK$4,COUNTIF($U$5:U8,$AK$4),"")</f>
        <v/>
      </c>
      <c r="AL8" s="103" t="str">
        <f ca="1">IF(U8=$AL$4,COUNTIF($U$5:U8,$AL$4),"")</f>
        <v/>
      </c>
      <c r="AM8" s="103" t="str">
        <f ca="1">IF(U8=$AM$4,COUNTIF($U$5:U8,$AM$4),"")</f>
        <v/>
      </c>
      <c r="AN8" s="106" t="str">
        <f ca="1">IF(U8=$AN$4,COUNTIF($U$5:U8,$AN$4),"")</f>
        <v/>
      </c>
      <c r="AO8" s="105">
        <f ca="1">IF(U8=$AO$4,COUNTIF($U$5:U8,$AO$4),"")</f>
        <v>4</v>
      </c>
      <c r="AP8" s="103" t="str">
        <f ca="1">IF(U8=$AP$4,COUNTIF($U$5:U8,$AP$4),"")</f>
        <v/>
      </c>
      <c r="AQ8" s="103" t="str">
        <f ca="1">IF(U8=$AQ$4,COUNTIF($U$5:U8,$AQ$4),"")</f>
        <v/>
      </c>
      <c r="AR8" s="103" t="str">
        <f ca="1">IF(U8=$AR$4,COUNTIF($U$5:U8,$AR$4),"")</f>
        <v/>
      </c>
      <c r="AS8" s="103" t="str">
        <f ca="1">IF(U8=$AS$4,COUNTIF($U$5:U8,$AS$4),"")</f>
        <v/>
      </c>
      <c r="AT8" s="103" t="str">
        <f ca="1">IF(U8=$AT$4,COUNTIF($U$5:U8,$AT$4),"")</f>
        <v/>
      </c>
      <c r="AU8" s="103" t="str">
        <f ca="1">IF(U8=$AU$4,COUNTIF($U$5:U8,$AU$4),"")</f>
        <v/>
      </c>
      <c r="AV8" s="103" t="str">
        <f ca="1">IF(U8=$AV$4,COUNTIF($U$5:U8,$AV$4),"")</f>
        <v/>
      </c>
      <c r="AW8" s="106" t="str">
        <f ca="1">IF(U8=$AW$4,COUNTIF($U$5:U8,$AW$4),"")</f>
        <v/>
      </c>
    </row>
    <row r="9" spans="1:49" ht="16.5" customHeight="1">
      <c r="A9" s="65">
        <v>44</v>
      </c>
      <c r="B9" s="93" t="s">
        <v>62</v>
      </c>
      <c r="C9" s="94">
        <v>780</v>
      </c>
      <c r="D9" s="95">
        <v>380</v>
      </c>
      <c r="E9" s="53">
        <f>販売数入力シート!C9</f>
        <v>8</v>
      </c>
      <c r="F9" s="18">
        <f t="shared" si="0"/>
        <v>0.48717948717948717</v>
      </c>
      <c r="G9" s="9">
        <f t="shared" si="1"/>
        <v>3040</v>
      </c>
      <c r="H9" s="67">
        <f t="shared" si="2"/>
        <v>6240</v>
      </c>
      <c r="I9" s="18">
        <f t="shared" si="3"/>
        <v>5.7339238784849212E-3</v>
      </c>
      <c r="J9" s="18">
        <f t="shared" si="10"/>
        <v>0.11852866043041185</v>
      </c>
      <c r="K9" s="67">
        <f t="shared" si="4"/>
        <v>3200</v>
      </c>
      <c r="L9" s="58">
        <f t="shared" si="5"/>
        <v>3.9587204425849459E-3</v>
      </c>
      <c r="M9" s="25">
        <f t="shared" si="11"/>
        <v>0.10181210428259325</v>
      </c>
      <c r="N9" s="92" t="str">
        <f ca="1">OFFSET(ＡＢＣ分析売上構成!$B$4,MATCH(B9,ＡＢＣ分析売上構成!$B$5:$B$65,0),12)</f>
        <v>Ａ</v>
      </c>
      <c r="O9" s="142" t="str">
        <f ca="1">OFFSET(ＡＢＣ分析粗利構成!$B$4,MATCH(B9,ＡＢＣ分析粗利構成!$B$5:$B$66,0),12)</f>
        <v>Ａ</v>
      </c>
      <c r="P9" s="144" t="str">
        <f ca="1">OFFSET(ＡＢＣ分析販売数量!$B$4,MATCH(B9,ＡＢＣ分析販売数量!$B$5:$B$66,0),12)</f>
        <v>Ａ</v>
      </c>
      <c r="Q9" s="105" t="str">
        <f t="shared" ca="1" si="6"/>
        <v>ＡＡＡ</v>
      </c>
      <c r="R9" s="106">
        <f ca="1">IF(Q9=$R$1,COUNTIF($Q$5:Q9,$R$1),"")</f>
        <v>4</v>
      </c>
      <c r="T9" s="92" t="str">
        <f t="shared" ca="1" si="7"/>
        <v>ＡＡ</v>
      </c>
      <c r="U9" s="92" t="str">
        <f t="shared" ca="1" si="8"/>
        <v>ＡＡ</v>
      </c>
      <c r="V9" s="92" t="str">
        <f t="shared" ca="1" si="9"/>
        <v>ＡＡ</v>
      </c>
      <c r="W9" s="124">
        <f ca="1">IF(T9=$W$4,COUNTIF($T$5:T9,$W$4),"")</f>
        <v>4</v>
      </c>
      <c r="X9" s="103" t="str">
        <f ca="1">IF(T9=$X$4,COUNTIF($T$5:T9,$X$4),"")</f>
        <v/>
      </c>
      <c r="Y9" s="103" t="str">
        <f ca="1">IF(T9=$Y$4,COUNTIF($T$5:T9,$Y$4),"")</f>
        <v/>
      </c>
      <c r="Z9" s="103" t="str">
        <f ca="1">IF(T9=$Z$4,COUNTIF($T$5:T9,$Z$4),"")</f>
        <v/>
      </c>
      <c r="AA9" s="103" t="str">
        <f ca="1">IF(T9=$AA$4,COUNTIF($T$5:T9,$AA$4),"")</f>
        <v/>
      </c>
      <c r="AB9" s="103" t="str">
        <f ca="1">IF(T9=$AB$4,COUNTIF($T$5:T9,$AB$4),"")</f>
        <v/>
      </c>
      <c r="AC9" s="104" t="str">
        <f ca="1">IF(T9=$AC$4,COUNTIF($T$5:T9,$AC$4),"")</f>
        <v/>
      </c>
      <c r="AD9" s="103" t="str">
        <f ca="1">IF(T9=$AD$4,COUNTIF($T$5:T9,$AD$4),"")</f>
        <v/>
      </c>
      <c r="AE9" s="106" t="str">
        <f ca="1">IF(T9=$AE$4,COUNTIF($T$5:T9,$AE$4),"")</f>
        <v/>
      </c>
      <c r="AF9" s="105">
        <f ca="1">IF(U9=$AF$4,COUNTIF($U$5:U9,$AF$4),"")</f>
        <v>5</v>
      </c>
      <c r="AG9" s="103" t="str">
        <f ca="1">IF(U9=$AG$4,COUNTIF($U$5:U9,$AG$4),"")</f>
        <v/>
      </c>
      <c r="AH9" s="103" t="str">
        <f ca="1">IF(U9=$AH$4,COUNTIF($U$5:U9,$AH$4),"")</f>
        <v/>
      </c>
      <c r="AI9" s="103" t="str">
        <f ca="1">IF(U9=$AI$4,COUNTIF($U$5:U9,$AI$4),"")</f>
        <v/>
      </c>
      <c r="AJ9" s="103" t="str">
        <f ca="1">IF(U9=$AJ$4,COUNTIF($U$5:U9,$AJ$4),"")</f>
        <v/>
      </c>
      <c r="AK9" s="103" t="str">
        <f ca="1">IF(U9=$AK$4,COUNTIF($U$5:U9,$AK$4),"")</f>
        <v/>
      </c>
      <c r="AL9" s="103" t="str">
        <f ca="1">IF(U9=$AL$4,COUNTIF($U$5:U9,$AL$4),"")</f>
        <v/>
      </c>
      <c r="AM9" s="103" t="str">
        <f ca="1">IF(U9=$AM$4,COUNTIF($U$5:U9,$AM$4),"")</f>
        <v/>
      </c>
      <c r="AN9" s="106" t="str">
        <f ca="1">IF(U9=$AN$4,COUNTIF($U$5:U9,$AN$4),"")</f>
        <v/>
      </c>
      <c r="AO9" s="105">
        <f ca="1">IF(U9=$AO$4,COUNTIF($U$5:U9,$AO$4),"")</f>
        <v>5</v>
      </c>
      <c r="AP9" s="103" t="str">
        <f ca="1">IF(U9=$AP$4,COUNTIF($U$5:U9,$AP$4),"")</f>
        <v/>
      </c>
      <c r="AQ9" s="103" t="str">
        <f ca="1">IF(U9=$AQ$4,COUNTIF($U$5:U9,$AQ$4),"")</f>
        <v/>
      </c>
      <c r="AR9" s="103" t="str">
        <f ca="1">IF(U9=$AR$4,COUNTIF($U$5:U9,$AR$4),"")</f>
        <v/>
      </c>
      <c r="AS9" s="103" t="str">
        <f ca="1">IF(U9=$AS$4,COUNTIF($U$5:U9,$AS$4),"")</f>
        <v/>
      </c>
      <c r="AT9" s="103" t="str">
        <f ca="1">IF(U9=$AT$4,COUNTIF($U$5:U9,$AT$4),"")</f>
        <v/>
      </c>
      <c r="AU9" s="103" t="str">
        <f ca="1">IF(U9=$AU$4,COUNTIF($U$5:U9,$AU$4),"")</f>
        <v/>
      </c>
      <c r="AV9" s="103" t="str">
        <f ca="1">IF(U9=$AV$4,COUNTIF($U$5:U9,$AV$4),"")</f>
        <v/>
      </c>
      <c r="AW9" s="106" t="str">
        <f ca="1">IF(U9=$AW$4,COUNTIF($U$5:U9,$AW$4),"")</f>
        <v/>
      </c>
    </row>
    <row r="10" spans="1:49" ht="16.5" customHeight="1">
      <c r="A10" s="65">
        <v>45</v>
      </c>
      <c r="B10" s="93" t="s">
        <v>63</v>
      </c>
      <c r="C10" s="94">
        <v>380</v>
      </c>
      <c r="D10" s="95">
        <v>26</v>
      </c>
      <c r="E10" s="53">
        <f>販売数入力シート!C10</f>
        <v>99</v>
      </c>
      <c r="F10" s="18">
        <f t="shared" si="0"/>
        <v>6.8421052631578952E-2</v>
      </c>
      <c r="G10" s="9">
        <f t="shared" si="1"/>
        <v>2574</v>
      </c>
      <c r="H10" s="67">
        <f t="shared" si="2"/>
        <v>37620</v>
      </c>
      <c r="I10" s="18">
        <f t="shared" si="3"/>
        <v>3.4568944921250434E-2</v>
      </c>
      <c r="J10" s="18">
        <f t="shared" si="10"/>
        <v>0.15309760535166228</v>
      </c>
      <c r="K10" s="67">
        <f t="shared" si="4"/>
        <v>35046</v>
      </c>
      <c r="L10" s="58">
        <f t="shared" si="5"/>
        <v>4.3355411447134999E-2</v>
      </c>
      <c r="M10" s="25">
        <f t="shared" si="11"/>
        <v>0.14516751572972825</v>
      </c>
      <c r="N10" s="92" t="str">
        <f ca="1">OFFSET(ＡＢＣ分析売上構成!$B$4,MATCH(B10,ＡＢＣ分析売上構成!$B$5:$B$65,0),12)</f>
        <v>Ａ</v>
      </c>
      <c r="O10" s="142" t="str">
        <f ca="1">OFFSET(ＡＢＣ分析粗利構成!$B$4,MATCH(B10,ＡＢＣ分析粗利構成!$B$5:$B$66,0),12)</f>
        <v>Ａ</v>
      </c>
      <c r="P10" s="144" t="str">
        <f ca="1">OFFSET(ＡＢＣ分析販売数量!$B$4,MATCH(B10,ＡＢＣ分析販売数量!$B$5:$B$66,0),12)</f>
        <v>Ａ</v>
      </c>
      <c r="Q10" s="105" t="str">
        <f t="shared" ca="1" si="6"/>
        <v>ＡＡＡ</v>
      </c>
      <c r="R10" s="106">
        <f ca="1">IF(Q10=$R$1,COUNTIF($Q$5:Q10,$R$1),"")</f>
        <v>5</v>
      </c>
      <c r="T10" s="92" t="str">
        <f t="shared" ca="1" si="7"/>
        <v>ＡＡ</v>
      </c>
      <c r="U10" s="92" t="str">
        <f t="shared" ca="1" si="8"/>
        <v>ＡＡ</v>
      </c>
      <c r="V10" s="92" t="str">
        <f t="shared" ca="1" si="9"/>
        <v>ＡＡ</v>
      </c>
      <c r="W10" s="124">
        <f ca="1">IF(T10=$W$4,COUNTIF($T$5:T10,$W$4),"")</f>
        <v>5</v>
      </c>
      <c r="X10" s="103" t="str">
        <f ca="1">IF(T10=$X$4,COUNTIF($T$5:T10,$X$4),"")</f>
        <v/>
      </c>
      <c r="Y10" s="103" t="str">
        <f ca="1">IF(T10=$Y$4,COUNTIF($T$5:T10,$Y$4),"")</f>
        <v/>
      </c>
      <c r="Z10" s="103" t="str">
        <f ca="1">IF(T10=$Z$4,COUNTIF($T$5:T10,$Z$4),"")</f>
        <v/>
      </c>
      <c r="AA10" s="103" t="str">
        <f ca="1">IF(T10=$AA$4,COUNTIF($T$5:T10,$AA$4),"")</f>
        <v/>
      </c>
      <c r="AB10" s="103" t="str">
        <f ca="1">IF(T10=$AB$4,COUNTIF($T$5:T10,$AB$4),"")</f>
        <v/>
      </c>
      <c r="AC10" s="104" t="str">
        <f ca="1">IF(T10=$AC$4,COUNTIF($T$5:T10,$AC$4),"")</f>
        <v/>
      </c>
      <c r="AD10" s="103" t="str">
        <f ca="1">IF(T10=$AD$4,COUNTIF($T$5:T10,$AD$4),"")</f>
        <v/>
      </c>
      <c r="AE10" s="106" t="str">
        <f ca="1">IF(T10=$AE$4,COUNTIF($T$5:T10,$AE$4),"")</f>
        <v/>
      </c>
      <c r="AF10" s="105">
        <f ca="1">IF(U10=$AF$4,COUNTIF($U$5:U10,$AF$4),"")</f>
        <v>6</v>
      </c>
      <c r="AG10" s="103" t="str">
        <f ca="1">IF(U10=$AG$4,COUNTIF($U$5:U10,$AG$4),"")</f>
        <v/>
      </c>
      <c r="AH10" s="103" t="str">
        <f ca="1">IF(U10=$AH$4,COUNTIF($U$5:U10,$AH$4),"")</f>
        <v/>
      </c>
      <c r="AI10" s="103" t="str">
        <f ca="1">IF(U10=$AI$4,COUNTIF($U$5:U10,$AI$4),"")</f>
        <v/>
      </c>
      <c r="AJ10" s="103" t="str">
        <f ca="1">IF(U10=$AJ$4,COUNTIF($U$5:U10,$AJ$4),"")</f>
        <v/>
      </c>
      <c r="AK10" s="103" t="str">
        <f ca="1">IF(U10=$AK$4,COUNTIF($U$5:U10,$AK$4),"")</f>
        <v/>
      </c>
      <c r="AL10" s="103" t="str">
        <f ca="1">IF(U10=$AL$4,COUNTIF($U$5:U10,$AL$4),"")</f>
        <v/>
      </c>
      <c r="AM10" s="103" t="str">
        <f ca="1">IF(U10=$AM$4,COUNTIF($U$5:U10,$AM$4),"")</f>
        <v/>
      </c>
      <c r="AN10" s="106" t="str">
        <f ca="1">IF(U10=$AN$4,COUNTIF($U$5:U10,$AN$4),"")</f>
        <v/>
      </c>
      <c r="AO10" s="105">
        <f ca="1">IF(U10=$AO$4,COUNTIF($U$5:U10,$AO$4),"")</f>
        <v>6</v>
      </c>
      <c r="AP10" s="103" t="str">
        <f ca="1">IF(U10=$AP$4,COUNTIF($U$5:U10,$AP$4),"")</f>
        <v/>
      </c>
      <c r="AQ10" s="103" t="str">
        <f ca="1">IF(U10=$AQ$4,COUNTIF($U$5:U10,$AQ$4),"")</f>
        <v/>
      </c>
      <c r="AR10" s="103" t="str">
        <f ca="1">IF(U10=$AR$4,COUNTIF($U$5:U10,$AR$4),"")</f>
        <v/>
      </c>
      <c r="AS10" s="103" t="str">
        <f ca="1">IF(U10=$AS$4,COUNTIF($U$5:U10,$AS$4),"")</f>
        <v/>
      </c>
      <c r="AT10" s="103" t="str">
        <f ca="1">IF(U10=$AT$4,COUNTIF($U$5:U10,$AT$4),"")</f>
        <v/>
      </c>
      <c r="AU10" s="103" t="str">
        <f ca="1">IF(U10=$AU$4,COUNTIF($U$5:U10,$AU$4),"")</f>
        <v/>
      </c>
      <c r="AV10" s="103" t="str">
        <f ca="1">IF(U10=$AV$4,COUNTIF($U$5:U10,$AV$4),"")</f>
        <v/>
      </c>
      <c r="AW10" s="106" t="str">
        <f ca="1">IF(U10=$AW$4,COUNTIF($U$5:U10,$AW$4),"")</f>
        <v/>
      </c>
    </row>
    <row r="11" spans="1:49" ht="16.5" customHeight="1">
      <c r="A11" s="65">
        <v>46</v>
      </c>
      <c r="B11" s="93" t="s">
        <v>64</v>
      </c>
      <c r="C11" s="94">
        <v>420</v>
      </c>
      <c r="D11" s="95">
        <v>95</v>
      </c>
      <c r="E11" s="53">
        <f>販売数入力シート!C11</f>
        <v>33</v>
      </c>
      <c r="F11" s="18">
        <f t="shared" si="0"/>
        <v>0.22619047619047619</v>
      </c>
      <c r="G11" s="9">
        <f t="shared" si="1"/>
        <v>3135</v>
      </c>
      <c r="H11" s="67">
        <f t="shared" si="2"/>
        <v>13860</v>
      </c>
      <c r="I11" s="18">
        <f t="shared" si="3"/>
        <v>1.273592707625016E-2</v>
      </c>
      <c r="J11" s="18">
        <f t="shared" si="10"/>
        <v>0.16583353242791243</v>
      </c>
      <c r="K11" s="67">
        <f t="shared" si="4"/>
        <v>10725</v>
      </c>
      <c r="L11" s="58">
        <f t="shared" si="5"/>
        <v>1.3267898983351106E-2</v>
      </c>
      <c r="M11" s="25">
        <f t="shared" si="11"/>
        <v>0.15843541471307934</v>
      </c>
      <c r="N11" s="92" t="str">
        <f ca="1">OFFSET(ＡＢＣ分析売上構成!$B$4,MATCH(B11,ＡＢＣ分析売上構成!$B$5:$B$65,0),12)</f>
        <v>Ａ</v>
      </c>
      <c r="O11" s="142" t="str">
        <f ca="1">OFFSET(ＡＢＣ分析粗利構成!$B$4,MATCH(B11,ＡＢＣ分析粗利構成!$B$5:$B$66,0),12)</f>
        <v>Ａ</v>
      </c>
      <c r="P11" s="144" t="str">
        <f ca="1">OFFSET(ＡＢＣ分析販売数量!$B$4,MATCH(B11,ＡＢＣ分析販売数量!$B$5:$B$66,0),12)</f>
        <v>Ａ</v>
      </c>
      <c r="Q11" s="105" t="str">
        <f t="shared" ca="1" si="6"/>
        <v>ＡＡＡ</v>
      </c>
      <c r="R11" s="106">
        <f ca="1">IF(Q11=$R$1,COUNTIF($Q$5:Q11,$R$1),"")</f>
        <v>6</v>
      </c>
      <c r="T11" s="92" t="str">
        <f t="shared" ca="1" si="7"/>
        <v>ＡＡ</v>
      </c>
      <c r="U11" s="92" t="str">
        <f t="shared" ca="1" si="8"/>
        <v>ＡＡ</v>
      </c>
      <c r="V11" s="92" t="str">
        <f t="shared" ca="1" si="9"/>
        <v>ＡＡ</v>
      </c>
      <c r="W11" s="124">
        <f ca="1">IF(T11=$W$4,COUNTIF($T$5:T11,$W$4),"")</f>
        <v>6</v>
      </c>
      <c r="X11" s="103" t="str">
        <f ca="1">IF(T11=$X$4,COUNTIF($T$5:T11,$X$4),"")</f>
        <v/>
      </c>
      <c r="Y11" s="103" t="str">
        <f ca="1">IF(T11=$Y$4,COUNTIF($T$5:T11,$Y$4),"")</f>
        <v/>
      </c>
      <c r="Z11" s="103" t="str">
        <f ca="1">IF(T11=$Z$4,COUNTIF($T$5:T11,$Z$4),"")</f>
        <v/>
      </c>
      <c r="AA11" s="103" t="str">
        <f ca="1">IF(T11=$AA$4,COUNTIF($T$5:T11,$AA$4),"")</f>
        <v/>
      </c>
      <c r="AB11" s="103" t="str">
        <f ca="1">IF(T11=$AB$4,COUNTIF($T$5:T11,$AB$4),"")</f>
        <v/>
      </c>
      <c r="AC11" s="104" t="str">
        <f ca="1">IF(T11=$AC$4,COUNTIF($T$5:T11,$AC$4),"")</f>
        <v/>
      </c>
      <c r="AD11" s="103" t="str">
        <f ca="1">IF(T11=$AD$4,COUNTIF($T$5:T11,$AD$4),"")</f>
        <v/>
      </c>
      <c r="AE11" s="106" t="str">
        <f ca="1">IF(T11=$AE$4,COUNTIF($T$5:T11,$AE$4),"")</f>
        <v/>
      </c>
      <c r="AF11" s="105">
        <f ca="1">IF(U11=$AF$4,COUNTIF($U$5:U11,$AF$4),"")</f>
        <v>7</v>
      </c>
      <c r="AG11" s="103" t="str">
        <f ca="1">IF(U11=$AG$4,COUNTIF($U$5:U11,$AG$4),"")</f>
        <v/>
      </c>
      <c r="AH11" s="103" t="str">
        <f ca="1">IF(U11=$AH$4,COUNTIF($U$5:U11,$AH$4),"")</f>
        <v/>
      </c>
      <c r="AI11" s="103" t="str">
        <f ca="1">IF(U11=$AI$4,COUNTIF($U$5:U11,$AI$4),"")</f>
        <v/>
      </c>
      <c r="AJ11" s="103" t="str">
        <f ca="1">IF(U11=$AJ$4,COUNTIF($U$5:U11,$AJ$4),"")</f>
        <v/>
      </c>
      <c r="AK11" s="103" t="str">
        <f ca="1">IF(U11=$AK$4,COUNTIF($U$5:U11,$AK$4),"")</f>
        <v/>
      </c>
      <c r="AL11" s="103" t="str">
        <f ca="1">IF(U11=$AL$4,COUNTIF($U$5:U11,$AL$4),"")</f>
        <v/>
      </c>
      <c r="AM11" s="103" t="str">
        <f ca="1">IF(U11=$AM$4,COUNTIF($U$5:U11,$AM$4),"")</f>
        <v/>
      </c>
      <c r="AN11" s="106" t="str">
        <f ca="1">IF(U11=$AN$4,COUNTIF($U$5:U11,$AN$4),"")</f>
        <v/>
      </c>
      <c r="AO11" s="105">
        <f ca="1">IF(U11=$AO$4,COUNTIF($U$5:U11,$AO$4),"")</f>
        <v>7</v>
      </c>
      <c r="AP11" s="103" t="str">
        <f ca="1">IF(U11=$AP$4,COUNTIF($U$5:U11,$AP$4),"")</f>
        <v/>
      </c>
      <c r="AQ11" s="103" t="str">
        <f ca="1">IF(U11=$AQ$4,COUNTIF($U$5:U11,$AQ$4),"")</f>
        <v/>
      </c>
      <c r="AR11" s="103" t="str">
        <f ca="1">IF(U11=$AR$4,COUNTIF($U$5:U11,$AR$4),"")</f>
        <v/>
      </c>
      <c r="AS11" s="103" t="str">
        <f ca="1">IF(U11=$AS$4,COUNTIF($U$5:U11,$AS$4),"")</f>
        <v/>
      </c>
      <c r="AT11" s="103" t="str">
        <f ca="1">IF(U11=$AT$4,COUNTIF($U$5:U11,$AT$4),"")</f>
        <v/>
      </c>
      <c r="AU11" s="103" t="str">
        <f ca="1">IF(U11=$AU$4,COUNTIF($U$5:U11,$AU$4),"")</f>
        <v/>
      </c>
      <c r="AV11" s="103" t="str">
        <f ca="1">IF(U11=$AV$4,COUNTIF($U$5:U11,$AV$4),"")</f>
        <v/>
      </c>
      <c r="AW11" s="106" t="str">
        <f ca="1">IF(U11=$AW$4,COUNTIF($U$5:U11,$AW$4),"")</f>
        <v/>
      </c>
    </row>
    <row r="12" spans="1:49" ht="16.5" customHeight="1">
      <c r="A12" s="65">
        <v>47</v>
      </c>
      <c r="B12" s="93" t="s">
        <v>65</v>
      </c>
      <c r="C12" s="94">
        <v>300</v>
      </c>
      <c r="D12" s="95">
        <v>50</v>
      </c>
      <c r="E12" s="53">
        <f>販売数入力シート!C12</f>
        <v>52</v>
      </c>
      <c r="F12" s="18">
        <f t="shared" si="0"/>
        <v>0.16666666666666666</v>
      </c>
      <c r="G12" s="9">
        <f t="shared" si="1"/>
        <v>2600</v>
      </c>
      <c r="H12" s="67">
        <f t="shared" si="2"/>
        <v>15600</v>
      </c>
      <c r="I12" s="18">
        <f t="shared" si="3"/>
        <v>1.4334809696212302E-2</v>
      </c>
      <c r="J12" s="18">
        <f t="shared" si="10"/>
        <v>0.18016834212412475</v>
      </c>
      <c r="K12" s="67">
        <f t="shared" si="4"/>
        <v>13000</v>
      </c>
      <c r="L12" s="58">
        <f t="shared" si="5"/>
        <v>1.6082301798001342E-2</v>
      </c>
      <c r="M12" s="25">
        <f t="shared" si="11"/>
        <v>0.17451771651108069</v>
      </c>
      <c r="N12" s="92" t="str">
        <f ca="1">OFFSET(ＡＢＣ分析売上構成!$B$4,MATCH(B12,ＡＢＣ分析売上構成!$B$5:$B$65,0),12)</f>
        <v>Ａ</v>
      </c>
      <c r="O12" s="142" t="str">
        <f ca="1">OFFSET(ＡＢＣ分析粗利構成!$B$4,MATCH(B12,ＡＢＣ分析粗利構成!$B$5:$B$66,0),12)</f>
        <v>Ｂ</v>
      </c>
      <c r="P12" s="144" t="str">
        <f ca="1">OFFSET(ＡＢＣ分析販売数量!$B$4,MATCH(B12,ＡＢＣ分析販売数量!$B$5:$B$66,0),12)</f>
        <v>Ａ</v>
      </c>
      <c r="Q12" s="105" t="str">
        <f t="shared" ca="1" si="6"/>
        <v>ＡＢＡ</v>
      </c>
      <c r="R12" s="106" t="str">
        <f ca="1">IF(Q12=$R$1,COUNTIF($Q$5:Q12,$R$1),"")</f>
        <v/>
      </c>
      <c r="T12" s="92" t="str">
        <f t="shared" ca="1" si="7"/>
        <v>ＡＢ</v>
      </c>
      <c r="U12" s="92" t="str">
        <f t="shared" ca="1" si="8"/>
        <v>ＡＡ</v>
      </c>
      <c r="V12" s="92" t="str">
        <f t="shared" ca="1" si="9"/>
        <v>ＢＡ</v>
      </c>
      <c r="W12" s="124" t="str">
        <f ca="1">IF(T12=$W$4,COUNTIF($T$5:T12,$W$4),"")</f>
        <v/>
      </c>
      <c r="X12" s="103">
        <f ca="1">IF(T12=$X$4,COUNTIF($T$5:T12,$X$4),"")</f>
        <v>2</v>
      </c>
      <c r="Y12" s="103" t="str">
        <f ca="1">IF(T12=$Y$4,COUNTIF($T$5:T12,$Y$4),"")</f>
        <v/>
      </c>
      <c r="Z12" s="103" t="str">
        <f ca="1">IF(T12=$Z$4,COUNTIF($T$5:T12,$Z$4),"")</f>
        <v/>
      </c>
      <c r="AA12" s="103" t="str">
        <f ca="1">IF(T12=$AA$4,COUNTIF($T$5:T12,$AA$4),"")</f>
        <v/>
      </c>
      <c r="AB12" s="103" t="str">
        <f ca="1">IF(T12=$AB$4,COUNTIF($T$5:T12,$AB$4),"")</f>
        <v/>
      </c>
      <c r="AC12" s="104" t="str">
        <f ca="1">IF(T12=$AC$4,COUNTIF($T$5:T12,$AC$4),"")</f>
        <v/>
      </c>
      <c r="AD12" s="103" t="str">
        <f ca="1">IF(T12=$AD$4,COUNTIF($T$5:T12,$AD$4),"")</f>
        <v/>
      </c>
      <c r="AE12" s="106" t="str">
        <f ca="1">IF(T12=$AE$4,COUNTIF($T$5:T12,$AE$4),"")</f>
        <v/>
      </c>
      <c r="AF12" s="105">
        <f ca="1">IF(U12=$AF$4,COUNTIF($U$5:U12,$AF$4),"")</f>
        <v>8</v>
      </c>
      <c r="AG12" s="103" t="str">
        <f ca="1">IF(U12=$AG$4,COUNTIF($U$5:U12,$AG$4),"")</f>
        <v/>
      </c>
      <c r="AH12" s="103" t="str">
        <f ca="1">IF(U12=$AH$4,COUNTIF($U$5:U12,$AH$4),"")</f>
        <v/>
      </c>
      <c r="AI12" s="103" t="str">
        <f ca="1">IF(U12=$AI$4,COUNTIF($U$5:U12,$AI$4),"")</f>
        <v/>
      </c>
      <c r="AJ12" s="103" t="str">
        <f ca="1">IF(U12=$AJ$4,COUNTIF($U$5:U12,$AJ$4),"")</f>
        <v/>
      </c>
      <c r="AK12" s="103" t="str">
        <f ca="1">IF(U12=$AK$4,COUNTIF($U$5:U12,$AK$4),"")</f>
        <v/>
      </c>
      <c r="AL12" s="103" t="str">
        <f ca="1">IF(U12=$AL$4,COUNTIF($U$5:U12,$AL$4),"")</f>
        <v/>
      </c>
      <c r="AM12" s="103" t="str">
        <f ca="1">IF(U12=$AM$4,COUNTIF($U$5:U12,$AM$4),"")</f>
        <v/>
      </c>
      <c r="AN12" s="106" t="str">
        <f ca="1">IF(U12=$AN$4,COUNTIF($U$5:U12,$AN$4),"")</f>
        <v/>
      </c>
      <c r="AO12" s="105">
        <f ca="1">IF(U12=$AO$4,COUNTIF($U$5:U12,$AO$4),"")</f>
        <v>8</v>
      </c>
      <c r="AP12" s="103" t="str">
        <f ca="1">IF(U12=$AP$4,COUNTIF($U$5:U12,$AP$4),"")</f>
        <v/>
      </c>
      <c r="AQ12" s="103" t="str">
        <f ca="1">IF(U12=$AQ$4,COUNTIF($U$5:U12,$AQ$4),"")</f>
        <v/>
      </c>
      <c r="AR12" s="103" t="str">
        <f ca="1">IF(U12=$AR$4,COUNTIF($U$5:U12,$AR$4),"")</f>
        <v/>
      </c>
      <c r="AS12" s="103" t="str">
        <f ca="1">IF(U12=$AS$4,COUNTIF($U$5:U12,$AS$4),"")</f>
        <v/>
      </c>
      <c r="AT12" s="103" t="str">
        <f ca="1">IF(U12=$AT$4,COUNTIF($U$5:U12,$AT$4),"")</f>
        <v/>
      </c>
      <c r="AU12" s="103" t="str">
        <f ca="1">IF(U12=$AU$4,COUNTIF($U$5:U12,$AU$4),"")</f>
        <v/>
      </c>
      <c r="AV12" s="103" t="str">
        <f ca="1">IF(U12=$AV$4,COUNTIF($U$5:U12,$AV$4),"")</f>
        <v/>
      </c>
      <c r="AW12" s="106" t="str">
        <f ca="1">IF(U12=$AW$4,COUNTIF($U$5:U12,$AW$4),"")</f>
        <v/>
      </c>
    </row>
    <row r="13" spans="1:49" ht="16.5" customHeight="1">
      <c r="A13" s="65">
        <v>48</v>
      </c>
      <c r="B13" s="93" t="s">
        <v>66</v>
      </c>
      <c r="C13" s="94">
        <v>300</v>
      </c>
      <c r="D13" s="95">
        <v>40</v>
      </c>
      <c r="E13" s="53">
        <f>販売数入力シート!C13</f>
        <v>82</v>
      </c>
      <c r="F13" s="18">
        <f t="shared" si="0"/>
        <v>0.13333333333333333</v>
      </c>
      <c r="G13" s="9">
        <f t="shared" si="1"/>
        <v>3280</v>
      </c>
      <c r="H13" s="67">
        <f t="shared" si="2"/>
        <v>24600</v>
      </c>
      <c r="I13" s="18">
        <f t="shared" si="3"/>
        <v>2.2604892213257861E-2</v>
      </c>
      <c r="J13" s="18">
        <f t="shared" si="10"/>
        <v>0.20277323433738262</v>
      </c>
      <c r="K13" s="67">
        <f t="shared" si="4"/>
        <v>21320</v>
      </c>
      <c r="L13" s="58">
        <f t="shared" si="5"/>
        <v>2.63749749487222E-2</v>
      </c>
      <c r="M13" s="25">
        <f t="shared" si="11"/>
        <v>0.2008926914598029</v>
      </c>
      <c r="N13" s="92" t="str">
        <f ca="1">OFFSET(ＡＢＣ分析売上構成!$B$4,MATCH(B13,ＡＢＣ分析売上構成!$B$5:$B$65,0),12)</f>
        <v>Ａ</v>
      </c>
      <c r="O13" s="142" t="str">
        <f ca="1">OFFSET(ＡＢＣ分析粗利構成!$B$4,MATCH(B13,ＡＢＣ分析粗利構成!$B$5:$B$66,0),12)</f>
        <v>Ａ</v>
      </c>
      <c r="P13" s="144" t="str">
        <f ca="1">OFFSET(ＡＢＣ分析販売数量!$B$4,MATCH(B13,ＡＢＣ分析販売数量!$B$5:$B$66,0),12)</f>
        <v>Ａ</v>
      </c>
      <c r="Q13" s="105" t="str">
        <f t="shared" ca="1" si="6"/>
        <v>ＡＡＡ</v>
      </c>
      <c r="R13" s="106">
        <f ca="1">IF(Q13=$R$1,COUNTIF($Q$5:Q13,$R$1),"")</f>
        <v>7</v>
      </c>
      <c r="T13" s="92" t="str">
        <f t="shared" ca="1" si="7"/>
        <v>ＡＡ</v>
      </c>
      <c r="U13" s="92" t="str">
        <f t="shared" ca="1" si="8"/>
        <v>ＡＡ</v>
      </c>
      <c r="V13" s="92" t="str">
        <f t="shared" ca="1" si="9"/>
        <v>ＡＡ</v>
      </c>
      <c r="W13" s="124">
        <f ca="1">IF(T13=$W$4,COUNTIF($T$5:T13,$W$4),"")</f>
        <v>7</v>
      </c>
      <c r="X13" s="103" t="str">
        <f ca="1">IF(T13=$X$4,COUNTIF($T$5:T13,$X$4),"")</f>
        <v/>
      </c>
      <c r="Y13" s="103" t="str">
        <f ca="1">IF(T13=$Y$4,COUNTIF($T$5:T13,$Y$4),"")</f>
        <v/>
      </c>
      <c r="Z13" s="103" t="str">
        <f ca="1">IF(T13=$Z$4,COUNTIF($T$5:T13,$Z$4),"")</f>
        <v/>
      </c>
      <c r="AA13" s="103" t="str">
        <f ca="1">IF(T13=$AA$4,COUNTIF($T$5:T13,$AA$4),"")</f>
        <v/>
      </c>
      <c r="AB13" s="103" t="str">
        <f ca="1">IF(T13=$AB$4,COUNTIF($T$5:T13,$AB$4),"")</f>
        <v/>
      </c>
      <c r="AC13" s="104" t="str">
        <f ca="1">IF(T13=$AC$4,COUNTIF($T$5:T13,$AC$4),"")</f>
        <v/>
      </c>
      <c r="AD13" s="103" t="str">
        <f ca="1">IF(T13=$AD$4,COUNTIF($T$5:T13,$AD$4),"")</f>
        <v/>
      </c>
      <c r="AE13" s="106" t="str">
        <f ca="1">IF(T13=$AE$4,COUNTIF($T$5:T13,$AE$4),"")</f>
        <v/>
      </c>
      <c r="AF13" s="105">
        <f ca="1">IF(U13=$AF$4,COUNTIF($U$5:U13,$AF$4),"")</f>
        <v>9</v>
      </c>
      <c r="AG13" s="103" t="str">
        <f ca="1">IF(U13=$AG$4,COUNTIF($U$5:U13,$AG$4),"")</f>
        <v/>
      </c>
      <c r="AH13" s="103" t="str">
        <f ca="1">IF(U13=$AH$4,COUNTIF($U$5:U13,$AH$4),"")</f>
        <v/>
      </c>
      <c r="AI13" s="103" t="str">
        <f ca="1">IF(U13=$AI$4,COUNTIF($U$5:U13,$AI$4),"")</f>
        <v/>
      </c>
      <c r="AJ13" s="103" t="str">
        <f ca="1">IF(U13=$AJ$4,COUNTIF($U$5:U13,$AJ$4),"")</f>
        <v/>
      </c>
      <c r="AK13" s="103" t="str">
        <f ca="1">IF(U13=$AK$4,COUNTIF($U$5:U13,$AK$4),"")</f>
        <v/>
      </c>
      <c r="AL13" s="103" t="str">
        <f ca="1">IF(U13=$AL$4,COUNTIF($U$5:U13,$AL$4),"")</f>
        <v/>
      </c>
      <c r="AM13" s="103" t="str">
        <f ca="1">IF(U13=$AM$4,COUNTIF($U$5:U13,$AM$4),"")</f>
        <v/>
      </c>
      <c r="AN13" s="106" t="str">
        <f ca="1">IF(U13=$AN$4,COUNTIF($U$5:U13,$AN$4),"")</f>
        <v/>
      </c>
      <c r="AO13" s="105">
        <f ca="1">IF(U13=$AO$4,COUNTIF($U$5:U13,$AO$4),"")</f>
        <v>9</v>
      </c>
      <c r="AP13" s="103" t="str">
        <f ca="1">IF(U13=$AP$4,COUNTIF($U$5:U13,$AP$4),"")</f>
        <v/>
      </c>
      <c r="AQ13" s="103" t="str">
        <f ca="1">IF(U13=$AQ$4,COUNTIF($U$5:U13,$AQ$4),"")</f>
        <v/>
      </c>
      <c r="AR13" s="103" t="str">
        <f ca="1">IF(U13=$AR$4,COUNTIF($U$5:U13,$AR$4),"")</f>
        <v/>
      </c>
      <c r="AS13" s="103" t="str">
        <f ca="1">IF(U13=$AS$4,COUNTIF($U$5:U13,$AS$4),"")</f>
        <v/>
      </c>
      <c r="AT13" s="103" t="str">
        <f ca="1">IF(U13=$AT$4,COUNTIF($U$5:U13,$AT$4),"")</f>
        <v/>
      </c>
      <c r="AU13" s="103" t="str">
        <f ca="1">IF(U13=$AU$4,COUNTIF($U$5:U13,$AU$4),"")</f>
        <v/>
      </c>
      <c r="AV13" s="103" t="str">
        <f ca="1">IF(U13=$AV$4,COUNTIF($U$5:U13,$AV$4),"")</f>
        <v/>
      </c>
      <c r="AW13" s="106" t="str">
        <f ca="1">IF(U13=$AW$4,COUNTIF($U$5:U13,$AW$4),"")</f>
        <v/>
      </c>
    </row>
    <row r="14" spans="1:49" ht="16.5" customHeight="1">
      <c r="A14" s="65">
        <v>49</v>
      </c>
      <c r="B14" s="93" t="s">
        <v>67</v>
      </c>
      <c r="C14" s="94">
        <v>250</v>
      </c>
      <c r="D14" s="95">
        <v>25</v>
      </c>
      <c r="E14" s="53">
        <f>販売数入力シート!C14</f>
        <v>42</v>
      </c>
      <c r="F14" s="18">
        <f t="shared" si="0"/>
        <v>0.1</v>
      </c>
      <c r="G14" s="9">
        <f t="shared" si="1"/>
        <v>1050</v>
      </c>
      <c r="H14" s="67">
        <f t="shared" si="2"/>
        <v>10500</v>
      </c>
      <c r="I14" s="18">
        <f t="shared" si="3"/>
        <v>9.6484296032198196E-3</v>
      </c>
      <c r="J14" s="18">
        <f t="shared" si="10"/>
        <v>0.21242166394060244</v>
      </c>
      <c r="K14" s="67">
        <f t="shared" si="4"/>
        <v>9450</v>
      </c>
      <c r="L14" s="58">
        <f>IF(E14="","",K14/K$3)</f>
        <v>1.1690596307008668E-2</v>
      </c>
      <c r="M14" s="25">
        <f t="shared" si="11"/>
        <v>0.21258328776681157</v>
      </c>
      <c r="N14" s="92" t="str">
        <f ca="1">OFFSET(ＡＢＣ分析売上構成!$B$4,MATCH(B14,ＡＢＣ分析売上構成!$B$5:$B$65,0),12)</f>
        <v>Ａ</v>
      </c>
      <c r="O14" s="142" t="str">
        <f ca="1">OFFSET(ＡＢＣ分析粗利構成!$B$4,MATCH(B14,ＡＢＣ分析粗利構成!$B$5:$B$66,0),12)</f>
        <v>Ａ</v>
      </c>
      <c r="P14" s="144" t="str">
        <f ca="1">OFFSET(ＡＢＣ分析販売数量!$B$4,MATCH(B14,ＡＢＣ分析販売数量!$B$5:$B$66,0),12)</f>
        <v>Ａ</v>
      </c>
      <c r="Q14" s="105" t="str">
        <f t="shared" ca="1" si="6"/>
        <v>ＡＡＡ</v>
      </c>
      <c r="R14" s="106">
        <f ca="1">IF(Q14=$R$1,COUNTIF($Q$5:Q14,$R$1),"")</f>
        <v>8</v>
      </c>
      <c r="T14" s="92" t="str">
        <f t="shared" ca="1" si="7"/>
        <v>ＡＡ</v>
      </c>
      <c r="U14" s="92" t="str">
        <f t="shared" ca="1" si="8"/>
        <v>ＡＡ</v>
      </c>
      <c r="V14" s="92" t="str">
        <f t="shared" ca="1" si="9"/>
        <v>ＡＡ</v>
      </c>
      <c r="W14" s="124">
        <f ca="1">IF(T14=$W$4,COUNTIF($T$5:T14,$W$4),"")</f>
        <v>8</v>
      </c>
      <c r="X14" s="103" t="str">
        <f ca="1">IF(T14=$X$4,COUNTIF($T$5:T14,$X$4),"")</f>
        <v/>
      </c>
      <c r="Y14" s="103" t="str">
        <f ca="1">IF(T14=$Y$4,COUNTIF($T$5:T14,$Y$4),"")</f>
        <v/>
      </c>
      <c r="Z14" s="103" t="str">
        <f ca="1">IF(T14=$Z$4,COUNTIF($T$5:T14,$Z$4),"")</f>
        <v/>
      </c>
      <c r="AA14" s="103" t="str">
        <f ca="1">IF(T14=$AA$4,COUNTIF($T$5:T14,$AA$4),"")</f>
        <v/>
      </c>
      <c r="AB14" s="103" t="str">
        <f ca="1">IF(T14=$AB$4,COUNTIF($T$5:T14,$AB$4),"")</f>
        <v/>
      </c>
      <c r="AC14" s="104" t="str">
        <f ca="1">IF(T14=$AC$4,COUNTIF($T$5:T14,$AC$4),"")</f>
        <v/>
      </c>
      <c r="AD14" s="103" t="str">
        <f ca="1">IF(T14=$AD$4,COUNTIF($T$5:T14,$AD$4),"")</f>
        <v/>
      </c>
      <c r="AE14" s="106" t="str">
        <f ca="1">IF(T14=$AE$4,COUNTIF($T$5:T14,$AE$4),"")</f>
        <v/>
      </c>
      <c r="AF14" s="105">
        <f ca="1">IF(U14=$AF$4,COUNTIF($U$5:U14,$AF$4),"")</f>
        <v>10</v>
      </c>
      <c r="AG14" s="103" t="str">
        <f ca="1">IF(U14=$AG$4,COUNTIF($U$5:U14,$AG$4),"")</f>
        <v/>
      </c>
      <c r="AH14" s="103" t="str">
        <f ca="1">IF(U14=$AH$4,COUNTIF($U$5:U14,$AH$4),"")</f>
        <v/>
      </c>
      <c r="AI14" s="103" t="str">
        <f ca="1">IF(U14=$AI$4,COUNTIF($U$5:U14,$AI$4),"")</f>
        <v/>
      </c>
      <c r="AJ14" s="103" t="str">
        <f ca="1">IF(U14=$AJ$4,COUNTIF($U$5:U14,$AJ$4),"")</f>
        <v/>
      </c>
      <c r="AK14" s="103" t="str">
        <f ca="1">IF(U14=$AK$4,COUNTIF($U$5:U14,$AK$4),"")</f>
        <v/>
      </c>
      <c r="AL14" s="103" t="str">
        <f ca="1">IF(U14=$AL$4,COUNTIF($U$5:U14,$AL$4),"")</f>
        <v/>
      </c>
      <c r="AM14" s="103" t="str">
        <f ca="1">IF(U14=$AM$4,COUNTIF($U$5:U14,$AM$4),"")</f>
        <v/>
      </c>
      <c r="AN14" s="106" t="str">
        <f ca="1">IF(U14=$AN$4,COUNTIF($U$5:U14,$AN$4),"")</f>
        <v/>
      </c>
      <c r="AO14" s="105">
        <f ca="1">IF(U14=$AO$4,COUNTIF($U$5:U14,$AO$4),"")</f>
        <v>10</v>
      </c>
      <c r="AP14" s="103" t="str">
        <f ca="1">IF(U14=$AP$4,COUNTIF($U$5:U14,$AP$4),"")</f>
        <v/>
      </c>
      <c r="AQ14" s="103" t="str">
        <f ca="1">IF(U14=$AQ$4,COUNTIF($U$5:U14,$AQ$4),"")</f>
        <v/>
      </c>
      <c r="AR14" s="103" t="str">
        <f ca="1">IF(U14=$AR$4,COUNTIF($U$5:U14,$AR$4),"")</f>
        <v/>
      </c>
      <c r="AS14" s="103" t="str">
        <f ca="1">IF(U14=$AS$4,COUNTIF($U$5:U14,$AS$4),"")</f>
        <v/>
      </c>
      <c r="AT14" s="103" t="str">
        <f ca="1">IF(U14=$AT$4,COUNTIF($U$5:U14,$AT$4),"")</f>
        <v/>
      </c>
      <c r="AU14" s="103" t="str">
        <f ca="1">IF(U14=$AU$4,COUNTIF($U$5:U14,$AU$4),"")</f>
        <v/>
      </c>
      <c r="AV14" s="103" t="str">
        <f ca="1">IF(U14=$AV$4,COUNTIF($U$5:U14,$AV$4),"")</f>
        <v/>
      </c>
      <c r="AW14" s="106" t="str">
        <f ca="1">IF(U14=$AW$4,COUNTIF($U$5:U14,$AW$4),"")</f>
        <v/>
      </c>
    </row>
    <row r="15" spans="1:49" ht="16.5" customHeight="1">
      <c r="A15" s="65">
        <v>50</v>
      </c>
      <c r="B15" s="93" t="s">
        <v>68</v>
      </c>
      <c r="C15" s="94">
        <v>330</v>
      </c>
      <c r="D15" s="95">
        <v>80</v>
      </c>
      <c r="E15" s="53">
        <f>販売数入力シート!C15</f>
        <v>15</v>
      </c>
      <c r="F15" s="18">
        <f t="shared" si="0"/>
        <v>0.24242424242424243</v>
      </c>
      <c r="G15" s="9">
        <f t="shared" si="1"/>
        <v>1200</v>
      </c>
      <c r="H15" s="67">
        <f t="shared" si="2"/>
        <v>4950</v>
      </c>
      <c r="I15" s="18">
        <f t="shared" si="3"/>
        <v>4.5485453843750571E-3</v>
      </c>
      <c r="J15" s="18">
        <f t="shared" si="10"/>
        <v>0.21697020932497749</v>
      </c>
      <c r="K15" s="67">
        <f t="shared" si="4"/>
        <v>3750</v>
      </c>
      <c r="L15" s="58">
        <f t="shared" si="5"/>
        <v>4.6391255186542333E-3</v>
      </c>
      <c r="M15" s="25">
        <f t="shared" si="11"/>
        <v>0.21722241328546579</v>
      </c>
      <c r="N15" s="92" t="str">
        <f ca="1">OFFSET(ＡＢＣ分析売上構成!$B$4,MATCH(B15,ＡＢＣ分析売上構成!$B$5:$B$65,0),12)</f>
        <v>Ｂ</v>
      </c>
      <c r="O15" s="142" t="str">
        <f ca="1">OFFSET(ＡＢＣ分析粗利構成!$B$4,MATCH(B15,ＡＢＣ分析粗利構成!$B$5:$B$66,0),12)</f>
        <v>Ｂ</v>
      </c>
      <c r="P15" s="144" t="str">
        <f ca="1">OFFSET(ＡＢＣ分析販売数量!$B$4,MATCH(B15,ＡＢＣ分析販売数量!$B$5:$B$66,0),12)</f>
        <v>Ｂ</v>
      </c>
      <c r="Q15" s="105" t="str">
        <f t="shared" ca="1" si="6"/>
        <v>ＢＢＢ</v>
      </c>
      <c r="R15" s="106" t="str">
        <f ca="1">IF(Q15=$R$1,COUNTIF($Q$5:Q15,$R$1),"")</f>
        <v/>
      </c>
      <c r="T15" s="92" t="str">
        <f t="shared" ca="1" si="7"/>
        <v>ＢＢ</v>
      </c>
      <c r="U15" s="92" t="str">
        <f t="shared" ca="1" si="8"/>
        <v>ＢＢ</v>
      </c>
      <c r="V15" s="92" t="str">
        <f t="shared" ca="1" si="9"/>
        <v>ＢＢ</v>
      </c>
      <c r="W15" s="124" t="str">
        <f ca="1">IF(T15=$W$4,COUNTIF($T$5:T15,$W$4),"")</f>
        <v/>
      </c>
      <c r="X15" s="103" t="str">
        <f ca="1">IF(T15=$X$4,COUNTIF($T$5:T15,$X$4),"")</f>
        <v/>
      </c>
      <c r="Y15" s="103" t="str">
        <f ca="1">IF(T15=$Y$4,COUNTIF($T$5:T15,$Y$4),"")</f>
        <v/>
      </c>
      <c r="Z15" s="103" t="str">
        <f ca="1">IF(T15=$Z$4,COUNTIF($T$5:T15,$Z$4),"")</f>
        <v/>
      </c>
      <c r="AA15" s="103" t="str">
        <f ca="1">IF(T15=$AA$4,COUNTIF($T$5:T15,$AA$4),"")</f>
        <v/>
      </c>
      <c r="AB15" s="103">
        <f ca="1">IF(T15=$AB$4,COUNTIF($T$5:T15,$AB$4),"")</f>
        <v>1</v>
      </c>
      <c r="AC15" s="104" t="str">
        <f ca="1">IF(T15=$AC$4,COUNTIF($T$5:T15,$AC$4),"")</f>
        <v/>
      </c>
      <c r="AD15" s="103" t="str">
        <f ca="1">IF(T15=$AD$4,COUNTIF($T$5:T15,$AD$4),"")</f>
        <v/>
      </c>
      <c r="AE15" s="106" t="str">
        <f ca="1">IF(T15=$AE$4,COUNTIF($T$5:T15,$AE$4),"")</f>
        <v/>
      </c>
      <c r="AF15" s="105" t="str">
        <f ca="1">IF(U15=$AF$4,COUNTIF($U$5:U15,$AF$4),"")</f>
        <v/>
      </c>
      <c r="AG15" s="103" t="str">
        <f ca="1">IF(U15=$AG$4,COUNTIF($U$5:U15,$AG$4),"")</f>
        <v/>
      </c>
      <c r="AH15" s="103" t="str">
        <f ca="1">IF(U15=$AH$4,COUNTIF($U$5:U15,$AH$4),"")</f>
        <v/>
      </c>
      <c r="AI15" s="103" t="str">
        <f ca="1">IF(U15=$AI$4,COUNTIF($U$5:U15,$AI$4),"")</f>
        <v/>
      </c>
      <c r="AJ15" s="103" t="str">
        <f ca="1">IF(U15=$AJ$4,COUNTIF($U$5:U15,$AJ$4),"")</f>
        <v/>
      </c>
      <c r="AK15" s="103">
        <f ca="1">IF(U15=$AK$4,COUNTIF($U$5:U15,$AK$4),"")</f>
        <v>1</v>
      </c>
      <c r="AL15" s="103" t="str">
        <f ca="1">IF(U15=$AL$4,COUNTIF($U$5:U15,$AL$4),"")</f>
        <v/>
      </c>
      <c r="AM15" s="103" t="str">
        <f ca="1">IF(U15=$AM$4,COUNTIF($U$5:U15,$AM$4),"")</f>
        <v/>
      </c>
      <c r="AN15" s="106" t="str">
        <f ca="1">IF(U15=$AN$4,COUNTIF($U$5:U15,$AN$4),"")</f>
        <v/>
      </c>
      <c r="AO15" s="105" t="str">
        <f ca="1">IF(U15=$AO$4,COUNTIF($U$5:U15,$AO$4),"")</f>
        <v/>
      </c>
      <c r="AP15" s="103" t="str">
        <f ca="1">IF(U15=$AP$4,COUNTIF($U$5:U15,$AP$4),"")</f>
        <v/>
      </c>
      <c r="AQ15" s="103" t="str">
        <f ca="1">IF(U15=$AQ$4,COUNTIF($U$5:U15,$AQ$4),"")</f>
        <v/>
      </c>
      <c r="AR15" s="103" t="str">
        <f ca="1">IF(U15=$AR$4,COUNTIF($U$5:U15,$AR$4),"")</f>
        <v/>
      </c>
      <c r="AS15" s="103" t="str">
        <f ca="1">IF(U15=$AS$4,COUNTIF($U$5:U15,$AS$4),"")</f>
        <v/>
      </c>
      <c r="AT15" s="103">
        <f ca="1">IF(U15=$AT$4,COUNTIF($U$5:U15,$AT$4),"")</f>
        <v>1</v>
      </c>
      <c r="AU15" s="103" t="str">
        <f ca="1">IF(U15=$AU$4,COUNTIF($U$5:U15,$AU$4),"")</f>
        <v/>
      </c>
      <c r="AV15" s="103" t="str">
        <f ca="1">IF(U15=$AV$4,COUNTIF($U$5:U15,$AV$4),"")</f>
        <v/>
      </c>
      <c r="AW15" s="106" t="str">
        <f ca="1">IF(U15=$AW$4,COUNTIF($U$5:U15,$AW$4),"")</f>
        <v/>
      </c>
    </row>
    <row r="16" spans="1:49" ht="16.5" customHeight="1">
      <c r="A16" s="65">
        <v>51</v>
      </c>
      <c r="B16" s="93" t="s">
        <v>69</v>
      </c>
      <c r="C16" s="94">
        <v>330</v>
      </c>
      <c r="D16" s="95">
        <v>40</v>
      </c>
      <c r="E16" s="53">
        <f>販売数入力シート!C16</f>
        <v>48</v>
      </c>
      <c r="F16" s="18">
        <f t="shared" si="0"/>
        <v>0.12121212121212122</v>
      </c>
      <c r="G16" s="9">
        <f t="shared" si="1"/>
        <v>1920</v>
      </c>
      <c r="H16" s="67">
        <f t="shared" si="2"/>
        <v>15840</v>
      </c>
      <c r="I16" s="18">
        <f t="shared" si="3"/>
        <v>1.4555345230000185E-2</v>
      </c>
      <c r="J16" s="18">
        <f t="shared" si="10"/>
        <v>0.23152555455497767</v>
      </c>
      <c r="K16" s="67">
        <f t="shared" si="4"/>
        <v>13920</v>
      </c>
      <c r="L16" s="58">
        <f t="shared" si="5"/>
        <v>1.7220433925244513E-2</v>
      </c>
      <c r="M16" s="25">
        <f t="shared" si="11"/>
        <v>0.23444284721071029</v>
      </c>
      <c r="N16" s="92" t="str">
        <f ca="1">OFFSET(ＡＢＣ分析売上構成!$B$4,MATCH(B16,ＡＢＣ分析売上構成!$B$5:$B$65,0),12)</f>
        <v>Ａ</v>
      </c>
      <c r="O16" s="142" t="str">
        <f ca="1">OFFSET(ＡＢＣ分析粗利構成!$B$4,MATCH(B16,ＡＢＣ分析粗利構成!$B$5:$B$66,0),12)</f>
        <v>Ａ</v>
      </c>
      <c r="P16" s="144" t="str">
        <f ca="1">OFFSET(ＡＢＣ分析販売数量!$B$4,MATCH(B16,ＡＢＣ分析販売数量!$B$5:$B$66,0),12)</f>
        <v>Ａ</v>
      </c>
      <c r="Q16" s="105" t="str">
        <f t="shared" ca="1" si="6"/>
        <v>ＡＡＡ</v>
      </c>
      <c r="R16" s="106">
        <f ca="1">IF(Q16=$R$1,COUNTIF($Q$5:Q16,$R$1),"")</f>
        <v>9</v>
      </c>
      <c r="T16" s="92" t="str">
        <f t="shared" ca="1" si="7"/>
        <v>ＡＡ</v>
      </c>
      <c r="U16" s="92" t="str">
        <f t="shared" ca="1" si="8"/>
        <v>ＡＡ</v>
      </c>
      <c r="V16" s="92" t="str">
        <f t="shared" ca="1" si="9"/>
        <v>ＡＡ</v>
      </c>
      <c r="W16" s="124">
        <f ca="1">IF(T16=$W$4,COUNTIF($T$5:T16,$W$4),"")</f>
        <v>9</v>
      </c>
      <c r="X16" s="103" t="str">
        <f ca="1">IF(T16=$X$4,COUNTIF($T$5:T16,$X$4),"")</f>
        <v/>
      </c>
      <c r="Y16" s="103" t="str">
        <f ca="1">IF(T16=$Y$4,COUNTIF($T$5:T16,$Y$4),"")</f>
        <v/>
      </c>
      <c r="Z16" s="103" t="str">
        <f ca="1">IF(T16=$Z$4,COUNTIF($T$5:T16,$Z$4),"")</f>
        <v/>
      </c>
      <c r="AA16" s="103" t="str">
        <f ca="1">IF(T16=$AA$4,COUNTIF($T$5:T16,$AA$4),"")</f>
        <v/>
      </c>
      <c r="AB16" s="103" t="str">
        <f ca="1">IF(T16=$AB$4,COUNTIF($T$5:T16,$AB$4),"")</f>
        <v/>
      </c>
      <c r="AC16" s="104" t="str">
        <f ca="1">IF(T16=$AC$4,COUNTIF($T$5:T16,$AC$4),"")</f>
        <v/>
      </c>
      <c r="AD16" s="103" t="str">
        <f ca="1">IF(T16=$AD$4,COUNTIF($T$5:T16,$AD$4),"")</f>
        <v/>
      </c>
      <c r="AE16" s="106" t="str">
        <f ca="1">IF(T16=$AE$4,COUNTIF($T$5:T16,$AE$4),"")</f>
        <v/>
      </c>
      <c r="AF16" s="105">
        <f ca="1">IF(U16=$AF$4,COUNTIF($U$5:U16,$AF$4),"")</f>
        <v>11</v>
      </c>
      <c r="AG16" s="103" t="str">
        <f ca="1">IF(U16=$AG$4,COUNTIF($U$5:U16,$AG$4),"")</f>
        <v/>
      </c>
      <c r="AH16" s="103" t="str">
        <f ca="1">IF(U16=$AH$4,COUNTIF($U$5:U16,$AH$4),"")</f>
        <v/>
      </c>
      <c r="AI16" s="103" t="str">
        <f ca="1">IF(U16=$AI$4,COUNTIF($U$5:U16,$AI$4),"")</f>
        <v/>
      </c>
      <c r="AJ16" s="103" t="str">
        <f ca="1">IF(U16=$AJ$4,COUNTIF($U$5:U16,$AJ$4),"")</f>
        <v/>
      </c>
      <c r="AK16" s="103" t="str">
        <f ca="1">IF(U16=$AK$4,COUNTIF($U$5:U16,$AK$4),"")</f>
        <v/>
      </c>
      <c r="AL16" s="103" t="str">
        <f ca="1">IF(U16=$AL$4,COUNTIF($U$5:U16,$AL$4),"")</f>
        <v/>
      </c>
      <c r="AM16" s="103" t="str">
        <f ca="1">IF(U16=$AM$4,COUNTIF($U$5:U16,$AM$4),"")</f>
        <v/>
      </c>
      <c r="AN16" s="106" t="str">
        <f ca="1">IF(U16=$AN$4,COUNTIF($U$5:U16,$AN$4),"")</f>
        <v/>
      </c>
      <c r="AO16" s="105">
        <f ca="1">IF(U16=$AO$4,COUNTIF($U$5:U16,$AO$4),"")</f>
        <v>11</v>
      </c>
      <c r="AP16" s="103" t="str">
        <f ca="1">IF(U16=$AP$4,COUNTIF($U$5:U16,$AP$4),"")</f>
        <v/>
      </c>
      <c r="AQ16" s="103" t="str">
        <f ca="1">IF(U16=$AQ$4,COUNTIF($U$5:U16,$AQ$4),"")</f>
        <v/>
      </c>
      <c r="AR16" s="103" t="str">
        <f ca="1">IF(U16=$AR$4,COUNTIF($U$5:U16,$AR$4),"")</f>
        <v/>
      </c>
      <c r="AS16" s="103" t="str">
        <f ca="1">IF(U16=$AS$4,COUNTIF($U$5:U16,$AS$4),"")</f>
        <v/>
      </c>
      <c r="AT16" s="103" t="str">
        <f ca="1">IF(U16=$AT$4,COUNTIF($U$5:U16,$AT$4),"")</f>
        <v/>
      </c>
      <c r="AU16" s="103" t="str">
        <f ca="1">IF(U16=$AU$4,COUNTIF($U$5:U16,$AU$4),"")</f>
        <v/>
      </c>
      <c r="AV16" s="103" t="str">
        <f ca="1">IF(U16=$AV$4,COUNTIF($U$5:U16,$AV$4),"")</f>
        <v/>
      </c>
      <c r="AW16" s="106" t="str">
        <f ca="1">IF(U16=$AW$4,COUNTIF($U$5:U16,$AW$4),"")</f>
        <v/>
      </c>
    </row>
    <row r="17" spans="1:51" ht="16.5" customHeight="1">
      <c r="A17" s="65">
        <v>52</v>
      </c>
      <c r="B17" s="93" t="s">
        <v>70</v>
      </c>
      <c r="C17" s="94">
        <v>330</v>
      </c>
      <c r="D17" s="95">
        <v>92</v>
      </c>
      <c r="E17" s="53">
        <f>販売数入力シート!C17</f>
        <v>28</v>
      </c>
      <c r="F17" s="18">
        <f t="shared" si="0"/>
        <v>0.27878787878787881</v>
      </c>
      <c r="G17" s="9">
        <f t="shared" si="1"/>
        <v>2576</v>
      </c>
      <c r="H17" s="67">
        <f t="shared" si="2"/>
        <v>9240</v>
      </c>
      <c r="I17" s="18">
        <f t="shared" si="3"/>
        <v>8.49061805083344E-3</v>
      </c>
      <c r="J17" s="18">
        <f t="shared" si="10"/>
        <v>0.2400161726058111</v>
      </c>
      <c r="K17" s="67">
        <f t="shared" si="4"/>
        <v>6664</v>
      </c>
      <c r="L17" s="58">
        <f t="shared" si="5"/>
        <v>8.2440353216831491E-3</v>
      </c>
      <c r="M17" s="25">
        <f t="shared" si="11"/>
        <v>0.24268688253239346</v>
      </c>
      <c r="N17" s="92" t="str">
        <f ca="1">OFFSET(ＡＢＣ分析売上構成!$B$4,MATCH(B17,ＡＢＣ分析売上構成!$B$5:$B$65,0),12)</f>
        <v>Ａ</v>
      </c>
      <c r="O17" s="142" t="str">
        <f ca="1">OFFSET(ＡＢＣ分析粗利構成!$B$4,MATCH(B17,ＡＢＣ分析粗利構成!$B$5:$B$66,0),12)</f>
        <v>Ｂ</v>
      </c>
      <c r="P17" s="144" t="str">
        <f ca="1">OFFSET(ＡＢＣ分析販売数量!$B$4,MATCH(B17,ＡＢＣ分析販売数量!$B$5:$B$66,0),12)</f>
        <v>Ａ</v>
      </c>
      <c r="Q17" s="105" t="str">
        <f t="shared" ca="1" si="6"/>
        <v>ＡＢＡ</v>
      </c>
      <c r="R17" s="106" t="str">
        <f ca="1">IF(Q17=$R$1,COUNTIF($Q$5:Q17,$R$1),"")</f>
        <v/>
      </c>
      <c r="T17" s="92" t="str">
        <f t="shared" ca="1" si="7"/>
        <v>ＡＢ</v>
      </c>
      <c r="U17" s="92" t="str">
        <f t="shared" ca="1" si="8"/>
        <v>ＡＡ</v>
      </c>
      <c r="V17" s="92" t="str">
        <f t="shared" ca="1" si="9"/>
        <v>ＢＡ</v>
      </c>
      <c r="W17" s="124" t="str">
        <f ca="1">IF(T17=$W$4,COUNTIF($T$5:T17,$W$4),"")</f>
        <v/>
      </c>
      <c r="X17" s="103">
        <f ca="1">IF(T17=$X$4,COUNTIF($T$5:T17,$X$4),"")</f>
        <v>3</v>
      </c>
      <c r="Y17" s="103" t="str">
        <f ca="1">IF(T17=$Y$4,COUNTIF($T$5:T17,$Y$4),"")</f>
        <v/>
      </c>
      <c r="Z17" s="103" t="str">
        <f ca="1">IF(T17=$Z$4,COUNTIF($T$5:T17,$Z$4),"")</f>
        <v/>
      </c>
      <c r="AA17" s="103" t="str">
        <f ca="1">IF(T17=$AA$4,COUNTIF($T$5:T17,$AA$4),"")</f>
        <v/>
      </c>
      <c r="AB17" s="103" t="str">
        <f ca="1">IF(T17=$AB$4,COUNTIF($T$5:T17,$AB$4),"")</f>
        <v/>
      </c>
      <c r="AC17" s="104" t="str">
        <f ca="1">IF(T17=$AC$4,COUNTIF($T$5:T17,$AC$4),"")</f>
        <v/>
      </c>
      <c r="AD17" s="103" t="str">
        <f ca="1">IF(T17=$AD$4,COUNTIF($T$5:T17,$AD$4),"")</f>
        <v/>
      </c>
      <c r="AE17" s="106" t="str">
        <f ca="1">IF(T17=$AE$4,COUNTIF($T$5:T17,$AE$4),"")</f>
        <v/>
      </c>
      <c r="AF17" s="105">
        <f ca="1">IF(U17=$AF$4,COUNTIF($U$5:U17,$AF$4),"")</f>
        <v>12</v>
      </c>
      <c r="AG17" s="103" t="str">
        <f ca="1">IF(U17=$AG$4,COUNTIF($U$5:U17,$AG$4),"")</f>
        <v/>
      </c>
      <c r="AH17" s="103" t="str">
        <f ca="1">IF(U17=$AH$4,COUNTIF($U$5:U17,$AH$4),"")</f>
        <v/>
      </c>
      <c r="AI17" s="103" t="str">
        <f ca="1">IF(U17=$AI$4,COUNTIF($U$5:U17,$AI$4),"")</f>
        <v/>
      </c>
      <c r="AJ17" s="103" t="str">
        <f ca="1">IF(U17=$AJ$4,COUNTIF($U$5:U17,$AJ$4),"")</f>
        <v/>
      </c>
      <c r="AK17" s="103" t="str">
        <f ca="1">IF(U17=$AK$4,COUNTIF($U$5:U17,$AK$4),"")</f>
        <v/>
      </c>
      <c r="AL17" s="103" t="str">
        <f ca="1">IF(U17=$AL$4,COUNTIF($U$5:U17,$AL$4),"")</f>
        <v/>
      </c>
      <c r="AM17" s="103" t="str">
        <f ca="1">IF(U17=$AM$4,COUNTIF($U$5:U17,$AM$4),"")</f>
        <v/>
      </c>
      <c r="AN17" s="106" t="str">
        <f ca="1">IF(U17=$AN$4,COUNTIF($U$5:U17,$AN$4),"")</f>
        <v/>
      </c>
      <c r="AO17" s="105">
        <f ca="1">IF(U17=$AO$4,COUNTIF($U$5:U17,$AO$4),"")</f>
        <v>12</v>
      </c>
      <c r="AP17" s="103" t="str">
        <f ca="1">IF(U17=$AP$4,COUNTIF($U$5:U17,$AP$4),"")</f>
        <v/>
      </c>
      <c r="AQ17" s="103" t="str">
        <f ca="1">IF(U17=$AQ$4,COUNTIF($U$5:U17,$AQ$4),"")</f>
        <v/>
      </c>
      <c r="AR17" s="103" t="str">
        <f ca="1">IF(U17=$AR$4,COUNTIF($U$5:U17,$AR$4),"")</f>
        <v/>
      </c>
      <c r="AS17" s="103" t="str">
        <f ca="1">IF(U17=$AS$4,COUNTIF($U$5:U17,$AS$4),"")</f>
        <v/>
      </c>
      <c r="AT17" s="103" t="str">
        <f ca="1">IF(U17=$AT$4,COUNTIF($U$5:U17,$AT$4),"")</f>
        <v/>
      </c>
      <c r="AU17" s="103" t="str">
        <f ca="1">IF(U17=$AU$4,COUNTIF($U$5:U17,$AU$4),"")</f>
        <v/>
      </c>
      <c r="AV17" s="103" t="str">
        <f ca="1">IF(U17=$AV$4,COUNTIF($U$5:U17,$AV$4),"")</f>
        <v/>
      </c>
      <c r="AW17" s="106" t="str">
        <f ca="1">IF(U17=$AW$4,COUNTIF($U$5:U17,$AW$4),"")</f>
        <v/>
      </c>
      <c r="AY17" s="3" t="str">
        <f ca="1">IF(MAX(価格・原価入力シート及び総合表!$X$5:$X$65)&lt;ROW(価格・原価入力シート及び総合表!B13),"",INDEX(価格・原価入力シート及び総合表!$B$5:$B$65,MATCH(ROW(価格・原価入力シート及び総合表!W13),価格・原価入力シート及び総合表!$X$5:$X$65,0)))</f>
        <v>dddd</v>
      </c>
    </row>
    <row r="18" spans="1:51" ht="16.5" customHeight="1">
      <c r="A18" s="65">
        <v>53</v>
      </c>
      <c r="B18" s="93" t="s">
        <v>71</v>
      </c>
      <c r="C18" s="94">
        <v>300</v>
      </c>
      <c r="D18" s="95">
        <v>52</v>
      </c>
      <c r="E18" s="53">
        <f>販売数入力シート!C18</f>
        <v>25</v>
      </c>
      <c r="F18" s="18">
        <f t="shared" si="0"/>
        <v>0.17333333333333334</v>
      </c>
      <c r="G18" s="9">
        <f t="shared" si="1"/>
        <v>1300</v>
      </c>
      <c r="H18" s="67">
        <f t="shared" si="2"/>
        <v>7500</v>
      </c>
      <c r="I18" s="18">
        <f t="shared" si="3"/>
        <v>6.8917354308712991E-3</v>
      </c>
      <c r="J18" s="18">
        <f t="shared" si="10"/>
        <v>0.24690790803668239</v>
      </c>
      <c r="K18" s="67">
        <f t="shared" si="4"/>
        <v>6200</v>
      </c>
      <c r="L18" s="58">
        <f t="shared" si="5"/>
        <v>7.6700208575083322E-3</v>
      </c>
      <c r="M18" s="25">
        <f t="shared" si="11"/>
        <v>0.2503569033899018</v>
      </c>
      <c r="N18" s="92" t="str">
        <f ca="1">OFFSET(ＡＢＣ分析売上構成!$B$4,MATCH(B18,ＡＢＣ分析売上構成!$B$5:$B$65,0),12)</f>
        <v>Ａ</v>
      </c>
      <c r="O18" s="142" t="str">
        <f ca="1">OFFSET(ＡＢＣ分析粗利構成!$B$4,MATCH(B18,ＡＢＣ分析粗利構成!$B$5:$B$66,0),12)</f>
        <v>Ｂ</v>
      </c>
      <c r="P18" s="144" t="str">
        <f ca="1">OFFSET(ＡＢＣ分析販売数量!$B$4,MATCH(B18,ＡＢＣ分析販売数量!$B$5:$B$66,0),12)</f>
        <v>Ａ</v>
      </c>
      <c r="Q18" s="105" t="str">
        <f t="shared" ca="1" si="6"/>
        <v>ＡＢＡ</v>
      </c>
      <c r="R18" s="106" t="str">
        <f ca="1">IF(Q18=$R$1,COUNTIF($Q$5:Q18,$R$1),"")</f>
        <v/>
      </c>
      <c r="T18" s="92" t="str">
        <f t="shared" ca="1" si="7"/>
        <v>ＡＢ</v>
      </c>
      <c r="U18" s="92" t="str">
        <f t="shared" ca="1" si="8"/>
        <v>ＡＡ</v>
      </c>
      <c r="V18" s="92" t="str">
        <f t="shared" ca="1" si="9"/>
        <v>ＢＡ</v>
      </c>
      <c r="W18" s="124" t="str">
        <f ca="1">IF(T18=$W$4,COUNTIF($T$5:T18,$W$4),"")</f>
        <v/>
      </c>
      <c r="X18" s="103">
        <f ca="1">IF(T18=$X$4,COUNTIF($T$5:T18,$X$4),"")</f>
        <v>4</v>
      </c>
      <c r="Y18" s="103" t="str">
        <f ca="1">IF(T18=$Y$4,COUNTIF($T$5:T18,$Y$4),"")</f>
        <v/>
      </c>
      <c r="Z18" s="103" t="str">
        <f ca="1">IF(T18=$Z$4,COUNTIF($T$5:T18,$Z$4),"")</f>
        <v/>
      </c>
      <c r="AA18" s="103" t="str">
        <f ca="1">IF(T18=$AA$4,COUNTIF($T$5:T18,$AA$4),"")</f>
        <v/>
      </c>
      <c r="AB18" s="103" t="str">
        <f ca="1">IF(T18=$AB$4,COUNTIF($T$5:T18,$AB$4),"")</f>
        <v/>
      </c>
      <c r="AC18" s="104" t="str">
        <f ca="1">IF(T18=$AC$4,COUNTIF($T$5:T18,$AC$4),"")</f>
        <v/>
      </c>
      <c r="AD18" s="103" t="str">
        <f ca="1">IF(T18=$AD$4,COUNTIF($T$5:T18,$AD$4),"")</f>
        <v/>
      </c>
      <c r="AE18" s="106" t="str">
        <f ca="1">IF(T18=$AE$4,COUNTIF($T$5:T18,$AE$4),"")</f>
        <v/>
      </c>
      <c r="AF18" s="105">
        <f ca="1">IF(U18=$AF$4,COUNTIF($U$5:U18,$AF$4),"")</f>
        <v>13</v>
      </c>
      <c r="AG18" s="103" t="str">
        <f ca="1">IF(U18=$AG$4,COUNTIF($U$5:U18,$AG$4),"")</f>
        <v/>
      </c>
      <c r="AH18" s="103" t="str">
        <f ca="1">IF(U18=$AH$4,COUNTIF($U$5:U18,$AH$4),"")</f>
        <v/>
      </c>
      <c r="AI18" s="103" t="str">
        <f ca="1">IF(U18=$AI$4,COUNTIF($U$5:U18,$AI$4),"")</f>
        <v/>
      </c>
      <c r="AJ18" s="103" t="str">
        <f ca="1">IF(U18=$AJ$4,COUNTIF($U$5:U18,$AJ$4),"")</f>
        <v/>
      </c>
      <c r="AK18" s="103" t="str">
        <f ca="1">IF(U18=$AK$4,COUNTIF($U$5:U18,$AK$4),"")</f>
        <v/>
      </c>
      <c r="AL18" s="103" t="str">
        <f ca="1">IF(U18=$AL$4,COUNTIF($U$5:U18,$AL$4),"")</f>
        <v/>
      </c>
      <c r="AM18" s="103" t="str">
        <f ca="1">IF(U18=$AM$4,COUNTIF($U$5:U18,$AM$4),"")</f>
        <v/>
      </c>
      <c r="AN18" s="106" t="str">
        <f ca="1">IF(U18=$AN$4,COUNTIF($U$5:U18,$AN$4),"")</f>
        <v/>
      </c>
      <c r="AO18" s="105">
        <f ca="1">IF(U18=$AO$4,COUNTIF($U$5:U18,$AO$4),"")</f>
        <v>13</v>
      </c>
      <c r="AP18" s="103" t="str">
        <f ca="1">IF(U18=$AP$4,COUNTIF($U$5:U18,$AP$4),"")</f>
        <v/>
      </c>
      <c r="AQ18" s="103" t="str">
        <f ca="1">IF(U18=$AQ$4,COUNTIF($U$5:U18,$AQ$4),"")</f>
        <v/>
      </c>
      <c r="AR18" s="103" t="str">
        <f ca="1">IF(U18=$AR$4,COUNTIF($U$5:U18,$AR$4),"")</f>
        <v/>
      </c>
      <c r="AS18" s="103" t="str">
        <f ca="1">IF(U18=$AS$4,COUNTIF($U$5:U18,$AS$4),"")</f>
        <v/>
      </c>
      <c r="AT18" s="103" t="str">
        <f ca="1">IF(U18=$AT$4,COUNTIF($U$5:U18,$AT$4),"")</f>
        <v/>
      </c>
      <c r="AU18" s="103" t="str">
        <f ca="1">IF(U18=$AU$4,COUNTIF($U$5:U18,$AU$4),"")</f>
        <v/>
      </c>
      <c r="AV18" s="103" t="str">
        <f ca="1">IF(U18=$AV$4,COUNTIF($U$5:U18,$AV$4),"")</f>
        <v/>
      </c>
      <c r="AW18" s="106" t="str">
        <f ca="1">IF(U18=$AW$4,COUNTIF($U$5:U18,$AW$4),"")</f>
        <v/>
      </c>
      <c r="AY18" s="3" t="str">
        <f ca="1">IF(MAX(価格・原価入力シート及び総合表!$X$5:$X$65)&lt;ROW(価格・原価入力シート及び総合表!B14),"",INDEX(価格・原価入力シート及び総合表!$B$5:$B$65,MATCH(ROW(価格・原価入力シート及び総合表!W14),価格・原価入力シート及び総合表!$X$5:$X$65,0)))</f>
        <v>ababa</v>
      </c>
    </row>
    <row r="19" spans="1:51" ht="16.5" customHeight="1">
      <c r="A19" s="65">
        <v>54</v>
      </c>
      <c r="B19" s="93" t="s">
        <v>70</v>
      </c>
      <c r="C19" s="94">
        <v>350</v>
      </c>
      <c r="D19" s="95">
        <v>90</v>
      </c>
      <c r="E19" s="53">
        <f>販売数入力シート!C19</f>
        <v>32</v>
      </c>
      <c r="F19" s="18">
        <f t="shared" si="0"/>
        <v>0.25714285714285712</v>
      </c>
      <c r="G19" s="9">
        <f t="shared" si="1"/>
        <v>2880</v>
      </c>
      <c r="H19" s="67">
        <f t="shared" si="2"/>
        <v>11200</v>
      </c>
      <c r="I19" s="18">
        <f t="shared" si="3"/>
        <v>1.0291658243434473E-2</v>
      </c>
      <c r="J19" s="18">
        <f t="shared" si="10"/>
        <v>0.25719956628011686</v>
      </c>
      <c r="K19" s="67">
        <f t="shared" si="4"/>
        <v>8320</v>
      </c>
      <c r="L19" s="58">
        <f t="shared" si="5"/>
        <v>1.0292673150720858E-2</v>
      </c>
      <c r="M19" s="25">
        <f t="shared" si="11"/>
        <v>0.26064957654062265</v>
      </c>
      <c r="N19" s="92" t="str">
        <f ca="1">OFFSET(ＡＢＣ分析売上構成!$B$4,MATCH(B19,ＡＢＣ分析売上構成!$B$5:$B$65,0),12)</f>
        <v>Ａ</v>
      </c>
      <c r="O19" s="142" t="str">
        <f ca="1">OFFSET(ＡＢＣ分析粗利構成!$B$4,MATCH(B19,ＡＢＣ分析粗利構成!$B$5:$B$66,0),12)</f>
        <v>Ｂ</v>
      </c>
      <c r="P19" s="144" t="str">
        <f ca="1">OFFSET(ＡＢＣ分析販売数量!$B$4,MATCH(B19,ＡＢＣ分析販売数量!$B$5:$B$66,0),12)</f>
        <v>Ａ</v>
      </c>
      <c r="Q19" s="105" t="str">
        <f t="shared" ca="1" si="6"/>
        <v>ＡＢＡ</v>
      </c>
      <c r="R19" s="106" t="str">
        <f ca="1">IF(Q19=$R$1,COUNTIF($Q$5:Q19,$R$1),"")</f>
        <v/>
      </c>
      <c r="T19" s="92" t="str">
        <f t="shared" ca="1" si="7"/>
        <v>ＡＢ</v>
      </c>
      <c r="U19" s="92" t="str">
        <f t="shared" ca="1" si="8"/>
        <v>ＡＡ</v>
      </c>
      <c r="V19" s="92" t="str">
        <f t="shared" ca="1" si="9"/>
        <v>ＢＡ</v>
      </c>
      <c r="W19" s="124" t="str">
        <f ca="1">IF(T19=$W$4,COUNTIF($T$5:T19,$W$4),"")</f>
        <v/>
      </c>
      <c r="X19" s="103">
        <f ca="1">IF(T19=$X$4,COUNTIF($T$5:T19,$X$4),"")</f>
        <v>5</v>
      </c>
      <c r="Y19" s="103" t="str">
        <f ca="1">IF(T19=$Y$4,COUNTIF($T$5:T19,$Y$4),"")</f>
        <v/>
      </c>
      <c r="Z19" s="103" t="str">
        <f ca="1">IF(T19=$Z$4,COUNTIF($T$5:T19,$Z$4),"")</f>
        <v/>
      </c>
      <c r="AA19" s="103" t="str">
        <f ca="1">IF(T19=$AA$4,COUNTIF($T$5:T19,$AA$4),"")</f>
        <v/>
      </c>
      <c r="AB19" s="103" t="str">
        <f ca="1">IF(T19=$AB$4,COUNTIF($T$5:T19,$AB$4),"")</f>
        <v/>
      </c>
      <c r="AC19" s="104" t="str">
        <f ca="1">IF(T19=$AC$4,COUNTIF($T$5:T19,$AC$4),"")</f>
        <v/>
      </c>
      <c r="AD19" s="103" t="str">
        <f ca="1">IF(T19=$AD$4,COUNTIF($T$5:T19,$AD$4),"")</f>
        <v/>
      </c>
      <c r="AE19" s="106" t="str">
        <f ca="1">IF(T19=$AE$4,COUNTIF($T$5:T19,$AE$4),"")</f>
        <v/>
      </c>
      <c r="AF19" s="105">
        <f ca="1">IF(U19=$AF$4,COUNTIF($U$5:U19,$AF$4),"")</f>
        <v>14</v>
      </c>
      <c r="AG19" s="103" t="str">
        <f ca="1">IF(U19=$AG$4,COUNTIF($U$5:U19,$AG$4),"")</f>
        <v/>
      </c>
      <c r="AH19" s="103" t="str">
        <f ca="1">IF(U19=$AH$4,COUNTIF($U$5:U19,$AH$4),"")</f>
        <v/>
      </c>
      <c r="AI19" s="103" t="str">
        <f ca="1">IF(U19=$AI$4,COUNTIF($U$5:U19,$AI$4),"")</f>
        <v/>
      </c>
      <c r="AJ19" s="103" t="str">
        <f ca="1">IF(U19=$AJ$4,COUNTIF($U$5:U19,$AJ$4),"")</f>
        <v/>
      </c>
      <c r="AK19" s="103" t="str">
        <f ca="1">IF(U19=$AK$4,COUNTIF($U$5:U19,$AK$4),"")</f>
        <v/>
      </c>
      <c r="AL19" s="103" t="str">
        <f ca="1">IF(U19=$AL$4,COUNTIF($U$5:U19,$AL$4),"")</f>
        <v/>
      </c>
      <c r="AM19" s="103" t="str">
        <f ca="1">IF(U19=$AM$4,COUNTIF($U$5:U19,$AM$4),"")</f>
        <v/>
      </c>
      <c r="AN19" s="106" t="str">
        <f ca="1">IF(U19=$AN$4,COUNTIF($U$5:U19,$AN$4),"")</f>
        <v/>
      </c>
      <c r="AO19" s="105">
        <f ca="1">IF(U19=$AO$4,COUNTIF($U$5:U19,$AO$4),"")</f>
        <v>14</v>
      </c>
      <c r="AP19" s="103" t="str">
        <f ca="1">IF(U19=$AP$4,COUNTIF($U$5:U19,$AP$4),"")</f>
        <v/>
      </c>
      <c r="AQ19" s="103" t="str">
        <f ca="1">IF(U19=$AQ$4,COUNTIF($U$5:U19,$AQ$4),"")</f>
        <v/>
      </c>
      <c r="AR19" s="103" t="str">
        <f ca="1">IF(U19=$AR$4,COUNTIF($U$5:U19,$AR$4),"")</f>
        <v/>
      </c>
      <c r="AS19" s="103" t="str">
        <f ca="1">IF(U19=$AS$4,COUNTIF($U$5:U19,$AS$4),"")</f>
        <v/>
      </c>
      <c r="AT19" s="103" t="str">
        <f ca="1">IF(U19=$AT$4,COUNTIF($U$5:U19,$AT$4),"")</f>
        <v/>
      </c>
      <c r="AU19" s="103" t="str">
        <f ca="1">IF(U19=$AU$4,COUNTIF($U$5:U19,$AU$4),"")</f>
        <v/>
      </c>
      <c r="AV19" s="103" t="str">
        <f ca="1">IF(U19=$AV$4,COUNTIF($U$5:U19,$AV$4),"")</f>
        <v/>
      </c>
      <c r="AW19" s="106" t="str">
        <f ca="1">IF(U19=$AW$4,COUNTIF($U$5:U19,$AW$4),"")</f>
        <v/>
      </c>
      <c r="AX19" s="3" t="str">
        <f ca="1">IF(MAX(価格・原価入力シート及び総合表!$W$5:$W$65)&lt;ROW(価格・原価入力シート及び総合表!A15),"",INDEX(価格・原価入力シート及び総合表!$B$5:$B$65,MATCH(ROW(価格・原価入力シート及び総合表!V15),価格・原価入力シート及び総合表!$W$5:$W$65,0)))</f>
        <v>gggggg</v>
      </c>
      <c r="AY19" s="3" t="str">
        <f ca="1">IF(MAX(価格・原価入力シート及び総合表!$X$5:$X$65)&lt;ROW(価格・原価入力シート及び総合表!B15),"",INDEX(価格・原価入力シート及び総合表!$B$5:$B$65,MATCH(ROW(価格・原価入力シート及び総合表!W15),価格・原価入力シート及び総合表!$X$5:$X$65,0)))</f>
        <v>あああ</v>
      </c>
    </row>
    <row r="20" spans="1:51" ht="16.5" customHeight="1">
      <c r="A20" s="65">
        <v>55</v>
      </c>
      <c r="B20" s="93" t="s">
        <v>72</v>
      </c>
      <c r="C20" s="94">
        <v>380</v>
      </c>
      <c r="D20" s="95">
        <v>106</v>
      </c>
      <c r="E20" s="53">
        <f>販売数入力シート!C20</f>
        <v>23</v>
      </c>
      <c r="F20" s="18">
        <f t="shared" si="0"/>
        <v>0.27894736842105261</v>
      </c>
      <c r="G20" s="9">
        <f t="shared" si="1"/>
        <v>2438</v>
      </c>
      <c r="H20" s="67">
        <f t="shared" si="2"/>
        <v>8740</v>
      </c>
      <c r="I20" s="18">
        <f t="shared" si="3"/>
        <v>8.0311690221086876E-3</v>
      </c>
      <c r="J20" s="18">
        <f t="shared" si="10"/>
        <v>0.26523073530222557</v>
      </c>
      <c r="K20" s="67">
        <f t="shared" si="4"/>
        <v>6302</v>
      </c>
      <c r="L20" s="58">
        <f t="shared" si="5"/>
        <v>7.7962050716157269E-3</v>
      </c>
      <c r="M20" s="25">
        <f t="shared" si="11"/>
        <v>0.26844578161223837</v>
      </c>
      <c r="N20" s="92" t="str">
        <f ca="1">OFFSET(ＡＢＣ分析売上構成!$B$4,MATCH(B20,ＡＢＣ分析売上構成!$B$5:$B$65,0),12)</f>
        <v>Ａ</v>
      </c>
      <c r="O20" s="142" t="str">
        <f ca="1">OFFSET(ＡＢＣ分析粗利構成!$B$4,MATCH(B20,ＡＢＣ分析粗利構成!$B$5:$B$66,0),12)</f>
        <v>Ａ</v>
      </c>
      <c r="P20" s="144" t="str">
        <f ca="1">OFFSET(ＡＢＣ分析販売数量!$B$4,MATCH(B20,ＡＢＣ分析販売数量!$B$5:$B$66,0),12)</f>
        <v>Ａ</v>
      </c>
      <c r="Q20" s="105" t="str">
        <f t="shared" ca="1" si="6"/>
        <v>ＡＡＡ</v>
      </c>
      <c r="R20" s="106">
        <f ca="1">IF(Q20=$R$1,COUNTIF($Q$5:Q20,$R$1),"")</f>
        <v>10</v>
      </c>
      <c r="T20" s="92" t="str">
        <f t="shared" ca="1" si="7"/>
        <v>ＡＡ</v>
      </c>
      <c r="U20" s="92" t="str">
        <f t="shared" ca="1" si="8"/>
        <v>ＡＡ</v>
      </c>
      <c r="V20" s="92" t="str">
        <f t="shared" ca="1" si="9"/>
        <v>ＡＡ</v>
      </c>
      <c r="W20" s="124">
        <f ca="1">IF(T20=$W$4,COUNTIF($T$5:T20,$W$4),"")</f>
        <v>10</v>
      </c>
      <c r="X20" s="103" t="str">
        <f ca="1">IF(T20=$X$4,COUNTIF($T$5:T20,$X$4),"")</f>
        <v/>
      </c>
      <c r="Y20" s="103" t="str">
        <f ca="1">IF(T20=$Y$4,COUNTIF($T$5:T20,$Y$4),"")</f>
        <v/>
      </c>
      <c r="Z20" s="103" t="str">
        <f ca="1">IF(T20=$Z$4,COUNTIF($T$5:T20,$Z$4),"")</f>
        <v/>
      </c>
      <c r="AA20" s="103" t="str">
        <f ca="1">IF(T20=$AA$4,COUNTIF($T$5:T20,$AA$4),"")</f>
        <v/>
      </c>
      <c r="AB20" s="103" t="str">
        <f ca="1">IF(T20=$AB$4,COUNTIF($T$5:T20,$AB$4),"")</f>
        <v/>
      </c>
      <c r="AC20" s="104" t="str">
        <f ca="1">IF(T20=$AC$4,COUNTIF($T$5:T20,$AC$4),"")</f>
        <v/>
      </c>
      <c r="AD20" s="103" t="str">
        <f ca="1">IF(T20=$AD$4,COUNTIF($T$5:T20,$AD$4),"")</f>
        <v/>
      </c>
      <c r="AE20" s="106" t="str">
        <f ca="1">IF(T20=$AE$4,COUNTIF($T$5:T20,$AE$4),"")</f>
        <v/>
      </c>
      <c r="AF20" s="105">
        <f ca="1">IF(U20=$AF$4,COUNTIF($U$5:U20,$AF$4),"")</f>
        <v>15</v>
      </c>
      <c r="AG20" s="103" t="str">
        <f ca="1">IF(U20=$AG$4,COUNTIF($U$5:U20,$AG$4),"")</f>
        <v/>
      </c>
      <c r="AH20" s="103" t="str">
        <f ca="1">IF(U20=$AH$4,COUNTIF($U$5:U20,$AH$4),"")</f>
        <v/>
      </c>
      <c r="AI20" s="103" t="str">
        <f ca="1">IF(U20=$AI$4,COUNTIF($U$5:U20,$AI$4),"")</f>
        <v/>
      </c>
      <c r="AJ20" s="103" t="str">
        <f ca="1">IF(U20=$AJ$4,COUNTIF($U$5:U20,$AJ$4),"")</f>
        <v/>
      </c>
      <c r="AK20" s="103" t="str">
        <f ca="1">IF(U20=$AK$4,COUNTIF($U$5:U20,$AK$4),"")</f>
        <v/>
      </c>
      <c r="AL20" s="103" t="str">
        <f ca="1">IF(U20=$AL$4,COUNTIF($U$5:U20,$AL$4),"")</f>
        <v/>
      </c>
      <c r="AM20" s="103" t="str">
        <f ca="1">IF(U20=$AM$4,COUNTIF($U$5:U20,$AM$4),"")</f>
        <v/>
      </c>
      <c r="AN20" s="106" t="str">
        <f ca="1">IF(U20=$AN$4,COUNTIF($U$5:U20,$AN$4),"")</f>
        <v/>
      </c>
      <c r="AO20" s="105">
        <f ca="1">IF(U20=$AO$4,COUNTIF($U$5:U20,$AO$4),"")</f>
        <v>15</v>
      </c>
      <c r="AP20" s="103" t="str">
        <f ca="1">IF(U20=$AP$4,COUNTIF($U$5:U20,$AP$4),"")</f>
        <v/>
      </c>
      <c r="AQ20" s="103" t="str">
        <f ca="1">IF(U20=$AQ$4,COUNTIF($U$5:U20,$AQ$4),"")</f>
        <v/>
      </c>
      <c r="AR20" s="103" t="str">
        <f ca="1">IF(U20=$AR$4,COUNTIF($U$5:U20,$AR$4),"")</f>
        <v/>
      </c>
      <c r="AS20" s="103" t="str">
        <f ca="1">IF(U20=$AS$4,COUNTIF($U$5:U20,$AS$4),"")</f>
        <v/>
      </c>
      <c r="AT20" s="103" t="str">
        <f ca="1">IF(U20=$AT$4,COUNTIF($U$5:U20,$AT$4),"")</f>
        <v/>
      </c>
      <c r="AU20" s="103" t="str">
        <f ca="1">IF(U20=$AU$4,COUNTIF($U$5:U20,$AU$4),"")</f>
        <v/>
      </c>
      <c r="AV20" s="103" t="str">
        <f ca="1">IF(U20=$AV$4,COUNTIF($U$5:U20,$AV$4),"")</f>
        <v/>
      </c>
      <c r="AW20" s="106" t="str">
        <f ca="1">IF(U20=$AW$4,COUNTIF($U$5:U20,$AW$4),"")</f>
        <v/>
      </c>
      <c r="AX20" s="3" t="str">
        <f ca="1">IF(MAX(価格・原価入力シート及び総合表!$W$5:$W$65)&lt;ROW(価格・原価入力シート及び総合表!A16),"",INDEX(価格・原価入力シート及び総合表!$B$5:$B$65,MATCH(ROW(価格・原価入力シート及び総合表!V16),価格・原価入力シート及び総合表!$W$5:$W$65,0)))</f>
        <v>cdcdc</v>
      </c>
      <c r="AY20" s="3" t="str">
        <f ca="1">IF(MAX(価格・原価入力シート及び総合表!$X$5:$X$65)&lt;ROW(価格・原価入力シート及び総合表!B16),"",INDEX(価格・原価入力シート及び総合表!$B$5:$B$65,MATCH(ROW(価格・原価入力シート及び総合表!W16),価格・原価入力シート及び総合表!$X$5:$X$65,0)))</f>
        <v>ききき</v>
      </c>
    </row>
    <row r="21" spans="1:51" ht="16.5" customHeight="1">
      <c r="A21" s="65">
        <v>56</v>
      </c>
      <c r="B21" s="93" t="s">
        <v>73</v>
      </c>
      <c r="C21" s="94">
        <v>360</v>
      </c>
      <c r="D21" s="95">
        <v>81</v>
      </c>
      <c r="E21" s="53">
        <f>販売数入力シート!C21</f>
        <v>27</v>
      </c>
      <c r="F21" s="18">
        <f t="shared" si="0"/>
        <v>0.22500000000000001</v>
      </c>
      <c r="G21" s="9">
        <f t="shared" si="1"/>
        <v>2187</v>
      </c>
      <c r="H21" s="67">
        <f t="shared" si="2"/>
        <v>9720</v>
      </c>
      <c r="I21" s="18">
        <f t="shared" si="3"/>
        <v>8.9316891184092039E-3</v>
      </c>
      <c r="J21" s="18">
        <f t="shared" si="10"/>
        <v>0.27416242442063476</v>
      </c>
      <c r="K21" s="67">
        <f t="shared" si="4"/>
        <v>7533</v>
      </c>
      <c r="L21" s="58">
        <f t="shared" si="5"/>
        <v>9.3190753418726235E-3</v>
      </c>
      <c r="M21" s="25">
        <f t="shared" si="11"/>
        <v>0.27776485695411102</v>
      </c>
      <c r="N21" s="92" t="str">
        <f ca="1">OFFSET(ＡＢＣ分析売上構成!$B$4,MATCH(B21,ＡＢＣ分析売上構成!$B$5:$B$65,0),12)</f>
        <v>Ａ</v>
      </c>
      <c r="O21" s="142" t="str">
        <f ca="1">OFFSET(ＡＢＣ分析粗利構成!$B$4,MATCH(B21,ＡＢＣ分析粗利構成!$B$5:$B$66,0),12)</f>
        <v>Ｂ</v>
      </c>
      <c r="P21" s="144" t="str">
        <f ca="1">OFFSET(ＡＢＣ分析販売数量!$B$4,MATCH(B21,ＡＢＣ分析販売数量!$B$5:$B$66,0),12)</f>
        <v>Ａ</v>
      </c>
      <c r="Q21" s="105" t="str">
        <f t="shared" ca="1" si="6"/>
        <v>ＡＢＡ</v>
      </c>
      <c r="R21" s="106" t="str">
        <f ca="1">IF(Q21=$R$1,COUNTIF($Q$5:Q21,$R$1),"")</f>
        <v/>
      </c>
      <c r="T21" s="92" t="str">
        <f t="shared" ca="1" si="7"/>
        <v>ＡＢ</v>
      </c>
      <c r="U21" s="92" t="str">
        <f t="shared" ca="1" si="8"/>
        <v>ＡＡ</v>
      </c>
      <c r="V21" s="92" t="str">
        <f t="shared" ca="1" si="9"/>
        <v>ＢＡ</v>
      </c>
      <c r="W21" s="124" t="str">
        <f ca="1">IF(T21=$W$4,COUNTIF($T$5:T21,$W$4),"")</f>
        <v/>
      </c>
      <c r="X21" s="103">
        <f ca="1">IF(T21=$X$4,COUNTIF($T$5:T21,$X$4),"")</f>
        <v>6</v>
      </c>
      <c r="Y21" s="103" t="str">
        <f ca="1">IF(T21=$Y$4,COUNTIF($T$5:T21,$Y$4),"")</f>
        <v/>
      </c>
      <c r="Z21" s="103" t="str">
        <f ca="1">IF(T21=$Z$4,COUNTIF($T$5:T21,$Z$4),"")</f>
        <v/>
      </c>
      <c r="AA21" s="103" t="str">
        <f ca="1">IF(T21=$AA$4,COUNTIF($T$5:T21,$AA$4),"")</f>
        <v/>
      </c>
      <c r="AB21" s="103" t="str">
        <f ca="1">IF(T21=$AB$4,COUNTIF($T$5:T21,$AB$4),"")</f>
        <v/>
      </c>
      <c r="AC21" s="104" t="str">
        <f ca="1">IF(T21=$AC$4,COUNTIF($T$5:T21,$AC$4),"")</f>
        <v/>
      </c>
      <c r="AD21" s="103" t="str">
        <f ca="1">IF(T21=$AD$4,COUNTIF($T$5:T21,$AD$4),"")</f>
        <v/>
      </c>
      <c r="AE21" s="106" t="str">
        <f ca="1">IF(T21=$AE$4,COUNTIF($T$5:T21,$AE$4),"")</f>
        <v/>
      </c>
      <c r="AF21" s="105">
        <f ca="1">IF(U21=$AF$4,COUNTIF($U$5:U21,$AF$4),"")</f>
        <v>16</v>
      </c>
      <c r="AG21" s="103" t="str">
        <f ca="1">IF(U21=$AG$4,COUNTIF($U$5:U21,$AG$4),"")</f>
        <v/>
      </c>
      <c r="AH21" s="103" t="str">
        <f ca="1">IF(U21=$AH$4,COUNTIF($U$5:U21,$AH$4),"")</f>
        <v/>
      </c>
      <c r="AI21" s="103" t="str">
        <f ca="1">IF(U21=$AI$4,COUNTIF($U$5:U21,$AI$4),"")</f>
        <v/>
      </c>
      <c r="AJ21" s="103" t="str">
        <f ca="1">IF(U21=$AJ$4,COUNTIF($U$5:U21,$AJ$4),"")</f>
        <v/>
      </c>
      <c r="AK21" s="103" t="str">
        <f ca="1">IF(U21=$AK$4,COUNTIF($U$5:U21,$AK$4),"")</f>
        <v/>
      </c>
      <c r="AL21" s="103" t="str">
        <f ca="1">IF(U21=$AL$4,COUNTIF($U$5:U21,$AL$4),"")</f>
        <v/>
      </c>
      <c r="AM21" s="103" t="str">
        <f ca="1">IF(U21=$AM$4,COUNTIF($U$5:U21,$AM$4),"")</f>
        <v/>
      </c>
      <c r="AN21" s="106" t="str">
        <f ca="1">IF(U21=$AN$4,COUNTIF($U$5:U21,$AN$4),"")</f>
        <v/>
      </c>
      <c r="AO21" s="105">
        <f ca="1">IF(U21=$AO$4,COUNTIF($U$5:U21,$AO$4),"")</f>
        <v>16</v>
      </c>
      <c r="AP21" s="103" t="str">
        <f ca="1">IF(U21=$AP$4,COUNTIF($U$5:U21,$AP$4),"")</f>
        <v/>
      </c>
      <c r="AQ21" s="103" t="str">
        <f ca="1">IF(U21=$AQ$4,COUNTIF($U$5:U21,$AQ$4),"")</f>
        <v/>
      </c>
      <c r="AR21" s="103" t="str">
        <f ca="1">IF(U21=$AR$4,COUNTIF($U$5:U21,$AR$4),"")</f>
        <v/>
      </c>
      <c r="AS21" s="103" t="str">
        <f ca="1">IF(U21=$AS$4,COUNTIF($U$5:U21,$AS$4),"")</f>
        <v/>
      </c>
      <c r="AT21" s="103" t="str">
        <f ca="1">IF(U21=$AT$4,COUNTIF($U$5:U21,$AT$4),"")</f>
        <v/>
      </c>
      <c r="AU21" s="103" t="str">
        <f ca="1">IF(U21=$AU$4,COUNTIF($U$5:U21,$AU$4),"")</f>
        <v/>
      </c>
      <c r="AV21" s="103" t="str">
        <f ca="1">IF(U21=$AV$4,COUNTIF($U$5:U21,$AV$4),"")</f>
        <v/>
      </c>
      <c r="AW21" s="106" t="str">
        <f ca="1">IF(U21=$AW$4,COUNTIF($U$5:U21,$AW$4),"")</f>
        <v/>
      </c>
      <c r="AX21" s="3" t="str">
        <f ca="1">IF(MAX(価格・原価入力シート及び総合表!$W$5:$W$65)&lt;ROW(価格・原価入力シート及び総合表!A17),"",INDEX(価格・原価入力シート及び総合表!$B$5:$B$65,MATCH(ROW(価格・原価入力シート及び総合表!V17),価格・原価入力シート及び総合表!$W$5:$W$65,0)))</f>
        <v>こここ</v>
      </c>
      <c r="AY21" s="3" t="str">
        <f ca="1">IF(MAX(価格・原価入力シート及び総合表!$X$5:$X$65)&lt;ROW(価格・原価入力シート及び総合表!B17),"",INDEX(価格・原価入力シート及び総合表!$B$5:$B$65,MATCH(ROW(価格・原価入力シート及び総合表!W17),価格・原価入力シート及び総合表!$X$5:$X$65,0)))</f>
        <v>あああ</v>
      </c>
    </row>
    <row r="22" spans="1:51" ht="16.5" customHeight="1">
      <c r="A22" s="65">
        <v>57</v>
      </c>
      <c r="B22" s="93" t="s">
        <v>59</v>
      </c>
      <c r="C22" s="94">
        <v>500</v>
      </c>
      <c r="D22" s="95">
        <v>106</v>
      </c>
      <c r="E22" s="53">
        <f>販売数入力シート!C22</f>
        <v>52</v>
      </c>
      <c r="F22" s="18">
        <f t="shared" si="0"/>
        <v>0.21199999999999999</v>
      </c>
      <c r="G22" s="9">
        <f t="shared" si="1"/>
        <v>5512</v>
      </c>
      <c r="H22" s="67">
        <f t="shared" si="2"/>
        <v>26000</v>
      </c>
      <c r="I22" s="18">
        <f t="shared" si="3"/>
        <v>2.389134949368717E-2</v>
      </c>
      <c r="J22" s="18">
        <f t="shared" si="10"/>
        <v>0.29805377391432192</v>
      </c>
      <c r="K22" s="67">
        <f t="shared" si="4"/>
        <v>20488</v>
      </c>
      <c r="L22" s="58">
        <f t="shared" si="5"/>
        <v>2.5345707633650114E-2</v>
      </c>
      <c r="M22" s="25">
        <f t="shared" si="11"/>
        <v>0.30311056458776114</v>
      </c>
      <c r="N22" s="92" t="str">
        <f ca="1">OFFSET(ＡＢＣ分析売上構成!$B$4,MATCH(B22,ＡＢＣ分析売上構成!$B$5:$B$65,0),12)</f>
        <v>Ａ</v>
      </c>
      <c r="O22" s="142" t="str">
        <f ca="1">OFFSET(ＡＢＣ分析粗利構成!$B$4,MATCH(B22,ＡＢＣ分析粗利構成!$B$5:$B$66,0),12)</f>
        <v>Ａ</v>
      </c>
      <c r="P22" s="144" t="str">
        <f ca="1">OFFSET(ＡＢＣ分析販売数量!$B$4,MATCH(B22,ＡＢＣ分析販売数量!$B$5:$B$66,0),12)</f>
        <v>Ａ</v>
      </c>
      <c r="Q22" s="105" t="str">
        <f t="shared" ca="1" si="6"/>
        <v>ＡＡＡ</v>
      </c>
      <c r="R22" s="106">
        <f ca="1">IF(Q22=$R$1,COUNTIF($Q$5:Q22,$R$1),"")</f>
        <v>11</v>
      </c>
      <c r="T22" s="92" t="str">
        <f t="shared" ca="1" si="7"/>
        <v>ＡＡ</v>
      </c>
      <c r="U22" s="92" t="str">
        <f t="shared" ca="1" si="8"/>
        <v>ＡＡ</v>
      </c>
      <c r="V22" s="92" t="str">
        <f t="shared" ca="1" si="9"/>
        <v>ＡＡ</v>
      </c>
      <c r="W22" s="124">
        <f ca="1">IF(T22=$W$4,COUNTIF($T$5:T22,$W$4),"")</f>
        <v>11</v>
      </c>
      <c r="X22" s="103" t="str">
        <f ca="1">IF(T22=$X$4,COUNTIF($T$5:T22,$X$4),"")</f>
        <v/>
      </c>
      <c r="Y22" s="103" t="str">
        <f ca="1">IF(T22=$Y$4,COUNTIF($T$5:T22,$Y$4),"")</f>
        <v/>
      </c>
      <c r="Z22" s="103" t="str">
        <f ca="1">IF(T22=$Z$4,COUNTIF($T$5:T22,$Z$4),"")</f>
        <v/>
      </c>
      <c r="AA22" s="103" t="str">
        <f ca="1">IF(T22=$AA$4,COUNTIF($T$5:T22,$AA$4),"")</f>
        <v/>
      </c>
      <c r="AB22" s="103" t="str">
        <f ca="1">IF(T22=$AB$4,COUNTIF($T$5:T22,$AB$4),"")</f>
        <v/>
      </c>
      <c r="AC22" s="104" t="str">
        <f ca="1">IF(T22=$AC$4,COUNTIF($T$5:T22,$AC$4),"")</f>
        <v/>
      </c>
      <c r="AD22" s="103" t="str">
        <f ca="1">IF(T22=$AD$4,COUNTIF($T$5:T22,$AD$4),"")</f>
        <v/>
      </c>
      <c r="AE22" s="106" t="str">
        <f ca="1">IF(T22=$AE$4,COUNTIF($T$5:T22,$AE$4),"")</f>
        <v/>
      </c>
      <c r="AF22" s="105">
        <f ca="1">IF(U22=$AF$4,COUNTIF($U$5:U22,$AF$4),"")</f>
        <v>17</v>
      </c>
      <c r="AG22" s="103" t="str">
        <f ca="1">IF(U22=$AG$4,COUNTIF($U$5:U22,$AG$4),"")</f>
        <v/>
      </c>
      <c r="AH22" s="103" t="str">
        <f ca="1">IF(U22=$AH$4,COUNTIF($U$5:U22,$AH$4),"")</f>
        <v/>
      </c>
      <c r="AI22" s="103" t="str">
        <f ca="1">IF(U22=$AI$4,COUNTIF($U$5:U22,$AI$4),"")</f>
        <v/>
      </c>
      <c r="AJ22" s="103" t="str">
        <f ca="1">IF(U22=$AJ$4,COUNTIF($U$5:U22,$AJ$4),"")</f>
        <v/>
      </c>
      <c r="AK22" s="103" t="str">
        <f ca="1">IF(U22=$AK$4,COUNTIF($U$5:U22,$AK$4),"")</f>
        <v/>
      </c>
      <c r="AL22" s="103" t="str">
        <f ca="1">IF(U22=$AL$4,COUNTIF($U$5:U22,$AL$4),"")</f>
        <v/>
      </c>
      <c r="AM22" s="103" t="str">
        <f ca="1">IF(U22=$AM$4,COUNTIF($U$5:U22,$AM$4),"")</f>
        <v/>
      </c>
      <c r="AN22" s="106" t="str">
        <f ca="1">IF(U22=$AN$4,COUNTIF($U$5:U22,$AN$4),"")</f>
        <v/>
      </c>
      <c r="AO22" s="105">
        <f ca="1">IF(U22=$AO$4,COUNTIF($U$5:U22,$AO$4),"")</f>
        <v>17</v>
      </c>
      <c r="AP22" s="103" t="str">
        <f ca="1">IF(U22=$AP$4,COUNTIF($U$5:U22,$AP$4),"")</f>
        <v/>
      </c>
      <c r="AQ22" s="103" t="str">
        <f ca="1">IF(U22=$AQ$4,COUNTIF($U$5:U22,$AQ$4),"")</f>
        <v/>
      </c>
      <c r="AR22" s="103" t="str">
        <f ca="1">IF(U22=$AR$4,COUNTIF($U$5:U22,$AR$4),"")</f>
        <v/>
      </c>
      <c r="AS22" s="103" t="str">
        <f ca="1">IF(U22=$AS$4,COUNTIF($U$5:U22,$AS$4),"")</f>
        <v/>
      </c>
      <c r="AT22" s="103" t="str">
        <f ca="1">IF(U22=$AT$4,COUNTIF($U$5:U22,$AT$4),"")</f>
        <v/>
      </c>
      <c r="AU22" s="103" t="str">
        <f ca="1">IF(U22=$AU$4,COUNTIF($U$5:U22,$AU$4),"")</f>
        <v/>
      </c>
      <c r="AV22" s="103" t="str">
        <f ca="1">IF(U22=$AV$4,COUNTIF($U$5:U22,$AV$4),"")</f>
        <v/>
      </c>
      <c r="AW22" s="106" t="str">
        <f ca="1">IF(U22=$AW$4,COUNTIF($U$5:U22,$AW$4),"")</f>
        <v/>
      </c>
      <c r="AX22" s="3" t="str">
        <f ca="1">IF(MAX(価格・原価入力シート及び総合表!$W$5:$W$65)&lt;ROW(価格・原価入力シート及び総合表!A18),"",INDEX(価格・原価入力シート及び総合表!$B$5:$B$65,MATCH(ROW(価格・原価入力シート及び総合表!V18),価格・原価入力シート及び総合表!$W$5:$W$65,0)))</f>
        <v>ししし</v>
      </c>
      <c r="AY22" s="3" t="str">
        <f ca="1">IF(MAX(価格・原価入力シート及び総合表!$X$5:$X$65)&lt;ROW(価格・原価入力シート及び総合表!B18),"",INDEX(価格・原価入力シート及び総合表!$B$5:$B$65,MATCH(ROW(価格・原価入力シート及び総合表!W18),価格・原価入力シート及び総合表!$X$5:$X$65,0)))</f>
        <v>ううう</v>
      </c>
    </row>
    <row r="23" spans="1:51" ht="16.5" customHeight="1">
      <c r="A23" s="65">
        <v>58</v>
      </c>
      <c r="B23" s="93" t="s">
        <v>60</v>
      </c>
      <c r="C23" s="94">
        <v>480</v>
      </c>
      <c r="D23" s="95">
        <v>95</v>
      </c>
      <c r="E23" s="53">
        <f>販売数入力シート!C23</f>
        <v>80</v>
      </c>
      <c r="F23" s="18">
        <f t="shared" si="0"/>
        <v>0.19791666666666666</v>
      </c>
      <c r="G23" s="9">
        <f t="shared" si="1"/>
        <v>7600</v>
      </c>
      <c r="H23" s="67">
        <f t="shared" si="2"/>
        <v>38400</v>
      </c>
      <c r="I23" s="18">
        <f t="shared" si="3"/>
        <v>3.528568540606105E-2</v>
      </c>
      <c r="J23" s="18">
        <f t="shared" si="10"/>
        <v>0.33333945932038295</v>
      </c>
      <c r="K23" s="67">
        <f t="shared" si="4"/>
        <v>30800</v>
      </c>
      <c r="L23" s="58">
        <f t="shared" si="5"/>
        <v>3.8102684259880101E-2</v>
      </c>
      <c r="M23" s="25">
        <f t="shared" si="11"/>
        <v>0.34121324884764126</v>
      </c>
      <c r="N23" s="92" t="str">
        <f ca="1">OFFSET(ＡＢＣ分析売上構成!$B$4,MATCH(B23,ＡＢＣ分析売上構成!$B$5:$B$65,0),12)</f>
        <v>Ａ</v>
      </c>
      <c r="O23" s="142" t="str">
        <f ca="1">OFFSET(ＡＢＣ分析粗利構成!$B$4,MATCH(B23,ＡＢＣ分析粗利構成!$B$5:$B$66,0),12)</f>
        <v>Ａ</v>
      </c>
      <c r="P23" s="144" t="str">
        <f ca="1">OFFSET(ＡＢＣ分析販売数量!$B$4,MATCH(B23,ＡＢＣ分析販売数量!$B$5:$B$66,0),12)</f>
        <v>Ａ</v>
      </c>
      <c r="Q23" s="105" t="str">
        <f t="shared" ca="1" si="6"/>
        <v>ＡＡＡ</v>
      </c>
      <c r="R23" s="106">
        <f ca="1">IF(Q23=$R$1,COUNTIF($Q$5:Q23,$R$1),"")</f>
        <v>12</v>
      </c>
      <c r="T23" s="92" t="str">
        <f t="shared" ca="1" si="7"/>
        <v>ＡＡ</v>
      </c>
      <c r="U23" s="92" t="str">
        <f t="shared" ca="1" si="8"/>
        <v>ＡＡ</v>
      </c>
      <c r="V23" s="92" t="str">
        <f t="shared" ca="1" si="9"/>
        <v>ＡＡ</v>
      </c>
      <c r="W23" s="124">
        <f ca="1">IF(T23=$W$4,COUNTIF($T$5:T23,$W$4),"")</f>
        <v>12</v>
      </c>
      <c r="X23" s="103" t="str">
        <f ca="1">IF(T23=$X$4,COUNTIF($T$5:T23,$X$4),"")</f>
        <v/>
      </c>
      <c r="Y23" s="103" t="str">
        <f ca="1">IF(T23=$Y$4,COUNTIF($T$5:T23,$Y$4),"")</f>
        <v/>
      </c>
      <c r="Z23" s="103" t="str">
        <f ca="1">IF(T23=$Z$4,COUNTIF($T$5:T23,$Z$4),"")</f>
        <v/>
      </c>
      <c r="AA23" s="103" t="str">
        <f ca="1">IF(T23=$AA$4,COUNTIF($T$5:T23,$AA$4),"")</f>
        <v/>
      </c>
      <c r="AB23" s="103" t="str">
        <f ca="1">IF(T23=$AB$4,COUNTIF($T$5:T23,$AB$4),"")</f>
        <v/>
      </c>
      <c r="AC23" s="104" t="str">
        <f ca="1">IF(T23=$AC$4,COUNTIF($T$5:T23,$AC$4),"")</f>
        <v/>
      </c>
      <c r="AD23" s="103" t="str">
        <f ca="1">IF(T23=$AD$4,COUNTIF($T$5:T23,$AD$4),"")</f>
        <v/>
      </c>
      <c r="AE23" s="106" t="str">
        <f ca="1">IF(T23=$AE$4,COUNTIF($T$5:T23,$AE$4),"")</f>
        <v/>
      </c>
      <c r="AF23" s="105">
        <f ca="1">IF(U23=$AF$4,COUNTIF($U$5:U23,$AF$4),"")</f>
        <v>18</v>
      </c>
      <c r="AG23" s="103" t="str">
        <f ca="1">IF(U23=$AG$4,COUNTIF($U$5:U23,$AG$4),"")</f>
        <v/>
      </c>
      <c r="AH23" s="103" t="str">
        <f ca="1">IF(U23=$AH$4,COUNTIF($U$5:U23,$AH$4),"")</f>
        <v/>
      </c>
      <c r="AI23" s="103" t="str">
        <f ca="1">IF(U23=$AI$4,COUNTIF($U$5:U23,$AI$4),"")</f>
        <v/>
      </c>
      <c r="AJ23" s="103" t="str">
        <f ca="1">IF(U23=$AJ$4,COUNTIF($U$5:U23,$AJ$4),"")</f>
        <v/>
      </c>
      <c r="AK23" s="103" t="str">
        <f ca="1">IF(U23=$AK$4,COUNTIF($U$5:U23,$AK$4),"")</f>
        <v/>
      </c>
      <c r="AL23" s="103" t="str">
        <f ca="1">IF(U23=$AL$4,COUNTIF($U$5:U23,$AL$4),"")</f>
        <v/>
      </c>
      <c r="AM23" s="103" t="str">
        <f ca="1">IF(U23=$AM$4,COUNTIF($U$5:U23,$AM$4),"")</f>
        <v/>
      </c>
      <c r="AN23" s="106" t="str">
        <f ca="1">IF(U23=$AN$4,COUNTIF($U$5:U23,$AN$4),"")</f>
        <v/>
      </c>
      <c r="AO23" s="105">
        <f ca="1">IF(U23=$AO$4,COUNTIF($U$5:U23,$AO$4),"")</f>
        <v>18</v>
      </c>
      <c r="AP23" s="103" t="str">
        <f ca="1">IF(U23=$AP$4,COUNTIF($U$5:U23,$AP$4),"")</f>
        <v/>
      </c>
      <c r="AQ23" s="103" t="str">
        <f ca="1">IF(U23=$AQ$4,COUNTIF($U$5:U23,$AQ$4),"")</f>
        <v/>
      </c>
      <c r="AR23" s="103" t="str">
        <f ca="1">IF(U23=$AR$4,COUNTIF($U$5:U23,$AR$4),"")</f>
        <v/>
      </c>
      <c r="AS23" s="103" t="str">
        <f ca="1">IF(U23=$AS$4,COUNTIF($U$5:U23,$AS$4),"")</f>
        <v/>
      </c>
      <c r="AT23" s="103" t="str">
        <f ca="1">IF(U23=$AT$4,COUNTIF($U$5:U23,$AT$4),"")</f>
        <v/>
      </c>
      <c r="AU23" s="103" t="str">
        <f ca="1">IF(U23=$AU$4,COUNTIF($U$5:U23,$AU$4),"")</f>
        <v/>
      </c>
      <c r="AV23" s="103" t="str">
        <f ca="1">IF(U23=$AV$4,COUNTIF($U$5:U23,$AV$4),"")</f>
        <v/>
      </c>
      <c r="AW23" s="106" t="str">
        <f ca="1">IF(U23=$AW$4,COUNTIF($U$5:U23,$AW$4),"")</f>
        <v/>
      </c>
      <c r="AX23" s="3" t="str">
        <f ca="1">IF(MAX(価格・原価入力シート及び総合表!$W$5:$W$65)&lt;ROW(価格・原価入力シート及び総合表!A19),"",INDEX(価格・原価入力シート及び総合表!$B$5:$B$65,MATCH(ROW(価格・原価入力シート及び総合表!V19),価格・原価入力シート及び総合表!$W$5:$W$65,0)))</f>
        <v>いいい</v>
      </c>
    </row>
    <row r="24" spans="1:51" ht="16.5" customHeight="1">
      <c r="A24" s="65">
        <v>59</v>
      </c>
      <c r="B24" s="93" t="s">
        <v>61</v>
      </c>
      <c r="C24" s="94">
        <v>480</v>
      </c>
      <c r="D24" s="95">
        <v>106</v>
      </c>
      <c r="E24" s="53">
        <f>販売数入力シート!C24</f>
        <v>29</v>
      </c>
      <c r="F24" s="18">
        <f t="shared" si="0"/>
        <v>0.22083333333333333</v>
      </c>
      <c r="G24" s="9">
        <f t="shared" si="1"/>
        <v>3074</v>
      </c>
      <c r="H24" s="67">
        <f t="shared" si="2"/>
        <v>13920</v>
      </c>
      <c r="I24" s="18">
        <f t="shared" si="3"/>
        <v>1.2791060959697131E-2</v>
      </c>
      <c r="J24" s="18">
        <f t="shared" si="10"/>
        <v>0.34613052028008007</v>
      </c>
      <c r="K24" s="67">
        <f t="shared" si="4"/>
        <v>10846</v>
      </c>
      <c r="L24" s="58">
        <f t="shared" si="5"/>
        <v>1.341758810008635E-2</v>
      </c>
      <c r="M24" s="25">
        <f t="shared" si="11"/>
        <v>0.35463083694772762</v>
      </c>
      <c r="N24" s="92" t="str">
        <f ca="1">OFFSET(ＡＢＣ分析売上構成!$B$4,MATCH(B24,ＡＢＣ分析売上構成!$B$5:$B$65,0),12)</f>
        <v>Ａ</v>
      </c>
      <c r="O24" s="142" t="str">
        <f ca="1">OFFSET(ＡＢＣ分析粗利構成!$B$4,MATCH(B24,ＡＢＣ分析粗利構成!$B$5:$B$66,0),12)</f>
        <v>Ｂ</v>
      </c>
      <c r="P24" s="144" t="str">
        <f ca="1">OFFSET(ＡＢＣ分析販売数量!$B$4,MATCH(B24,ＡＢＣ分析販売数量!$B$5:$B$66,0),12)</f>
        <v>Ａ</v>
      </c>
      <c r="Q24" s="105" t="str">
        <f t="shared" ca="1" si="6"/>
        <v>ＡＢＡ</v>
      </c>
      <c r="R24" s="106" t="str">
        <f ca="1">IF(Q24=$R$1,COUNTIF($Q$5:Q24,$R$1),"")</f>
        <v/>
      </c>
      <c r="T24" s="92" t="str">
        <f t="shared" ca="1" si="7"/>
        <v>ＡＢ</v>
      </c>
      <c r="U24" s="92" t="str">
        <f t="shared" ca="1" si="8"/>
        <v>ＡＡ</v>
      </c>
      <c r="V24" s="92" t="str">
        <f t="shared" ca="1" si="9"/>
        <v>ＢＡ</v>
      </c>
      <c r="W24" s="124" t="str">
        <f ca="1">IF(T24=$W$4,COUNTIF($T$5:T24,$W$4),"")</f>
        <v/>
      </c>
      <c r="X24" s="103">
        <f ca="1">IF(T24=$X$4,COUNTIF($T$5:T24,$X$4),"")</f>
        <v>7</v>
      </c>
      <c r="Y24" s="103" t="str">
        <f ca="1">IF(T24=$Y$4,COUNTIF($T$5:T24,$Y$4),"")</f>
        <v/>
      </c>
      <c r="Z24" s="103" t="str">
        <f ca="1">IF(T24=$Z$4,COUNTIF($T$5:T24,$Z$4),"")</f>
        <v/>
      </c>
      <c r="AA24" s="103" t="str">
        <f ca="1">IF(T24=$AA$4,COUNTIF($T$5:T24,$AA$4),"")</f>
        <v/>
      </c>
      <c r="AB24" s="103" t="str">
        <f ca="1">IF(T24=$AB$4,COUNTIF($T$5:T24,$AB$4),"")</f>
        <v/>
      </c>
      <c r="AC24" s="104" t="str">
        <f ca="1">IF(T24=$AC$4,COUNTIF($T$5:T24,$AC$4),"")</f>
        <v/>
      </c>
      <c r="AD24" s="103" t="str">
        <f ca="1">IF(T24=$AD$4,COUNTIF($T$5:T24,$AD$4),"")</f>
        <v/>
      </c>
      <c r="AE24" s="106" t="str">
        <f ca="1">IF(T24=$AE$4,COUNTIF($T$5:T24,$AE$4),"")</f>
        <v/>
      </c>
      <c r="AF24" s="105">
        <f ca="1">IF(U24=$AF$4,COUNTIF($U$5:U24,$AF$4),"")</f>
        <v>19</v>
      </c>
      <c r="AG24" s="103" t="str">
        <f ca="1">IF(U24=$AG$4,COUNTIF($U$5:U24,$AG$4),"")</f>
        <v/>
      </c>
      <c r="AH24" s="103" t="str">
        <f ca="1">IF(U24=$AH$4,COUNTIF($U$5:U24,$AH$4),"")</f>
        <v/>
      </c>
      <c r="AI24" s="103" t="str">
        <f ca="1">IF(U24=$AI$4,COUNTIF($U$5:U24,$AI$4),"")</f>
        <v/>
      </c>
      <c r="AJ24" s="103" t="str">
        <f ca="1">IF(U24=$AJ$4,COUNTIF($U$5:U24,$AJ$4),"")</f>
        <v/>
      </c>
      <c r="AK24" s="103" t="str">
        <f ca="1">IF(U24=$AK$4,COUNTIF($U$5:U24,$AK$4),"")</f>
        <v/>
      </c>
      <c r="AL24" s="103" t="str">
        <f ca="1">IF(U24=$AL$4,COUNTIF($U$5:U24,$AL$4),"")</f>
        <v/>
      </c>
      <c r="AM24" s="103" t="str">
        <f ca="1">IF(U24=$AM$4,COUNTIF($U$5:U24,$AM$4),"")</f>
        <v/>
      </c>
      <c r="AN24" s="106" t="str">
        <f ca="1">IF(U24=$AN$4,COUNTIF($U$5:U24,$AN$4),"")</f>
        <v/>
      </c>
      <c r="AO24" s="105">
        <f ca="1">IF(U24=$AO$4,COUNTIF($U$5:U24,$AO$4),"")</f>
        <v>19</v>
      </c>
      <c r="AP24" s="103" t="str">
        <f ca="1">IF(U24=$AP$4,COUNTIF($U$5:U24,$AP$4),"")</f>
        <v/>
      </c>
      <c r="AQ24" s="103" t="str">
        <f ca="1">IF(U24=$AQ$4,COUNTIF($U$5:U24,$AQ$4),"")</f>
        <v/>
      </c>
      <c r="AR24" s="103" t="str">
        <f ca="1">IF(U24=$AR$4,COUNTIF($U$5:U24,$AR$4),"")</f>
        <v/>
      </c>
      <c r="AS24" s="103" t="str">
        <f ca="1">IF(U24=$AS$4,COUNTIF($U$5:U24,$AS$4),"")</f>
        <v/>
      </c>
      <c r="AT24" s="103" t="str">
        <f ca="1">IF(U24=$AT$4,COUNTIF($U$5:U24,$AT$4),"")</f>
        <v/>
      </c>
      <c r="AU24" s="103" t="str">
        <f ca="1">IF(U24=$AU$4,COUNTIF($U$5:U24,$AU$4),"")</f>
        <v/>
      </c>
      <c r="AV24" s="103" t="str">
        <f ca="1">IF(U24=$AV$4,COUNTIF($U$5:U24,$AV$4),"")</f>
        <v/>
      </c>
      <c r="AW24" s="106" t="str">
        <f ca="1">IF(U24=$AW$4,COUNTIF($U$5:U24,$AW$4),"")</f>
        <v/>
      </c>
      <c r="AX24" s="3" t="str">
        <f ca="1">IF(MAX(価格・原価入力シート及び総合表!$W$5:$W$65)&lt;ROW(価格・原価入力シート及び総合表!A20),"",INDEX(価格・原価入力シート及び総合表!$B$5:$B$65,MATCH(ROW(価格・原価入力シート及び総合表!V20),価格・原価入力シート及び総合表!$W$5:$W$65,0)))</f>
        <v>bbb</v>
      </c>
    </row>
    <row r="25" spans="1:51" ht="16.5" customHeight="1">
      <c r="A25" s="65">
        <v>60</v>
      </c>
      <c r="B25" s="93" t="s">
        <v>62</v>
      </c>
      <c r="C25" s="94">
        <v>400</v>
      </c>
      <c r="D25" s="95">
        <v>80</v>
      </c>
      <c r="E25" s="53">
        <f>販売数入力シート!C25</f>
        <v>41</v>
      </c>
      <c r="F25" s="18">
        <f t="shared" si="0"/>
        <v>0.2</v>
      </c>
      <c r="G25" s="9">
        <f t="shared" si="1"/>
        <v>3280</v>
      </c>
      <c r="H25" s="67">
        <f t="shared" si="2"/>
        <v>16400</v>
      </c>
      <c r="I25" s="18">
        <f t="shared" si="3"/>
        <v>1.5069928142171908E-2</v>
      </c>
      <c r="J25" s="18">
        <f t="shared" si="10"/>
        <v>0.36120044842225196</v>
      </c>
      <c r="K25" s="67">
        <f t="shared" si="4"/>
        <v>13120</v>
      </c>
      <c r="L25" s="58">
        <f t="shared" si="5"/>
        <v>1.6230753814598275E-2</v>
      </c>
      <c r="M25" s="25">
        <f t="shared" si="11"/>
        <v>0.37086159076232589</v>
      </c>
      <c r="N25" s="92" t="str">
        <f ca="1">OFFSET(ＡＢＣ分析売上構成!$B$4,MATCH(B25,ＡＢＣ分析売上構成!$B$5:$B$65,0),12)</f>
        <v>Ａ</v>
      </c>
      <c r="O25" s="142" t="str">
        <f ca="1">OFFSET(ＡＢＣ分析粗利構成!$B$4,MATCH(B25,ＡＢＣ分析粗利構成!$B$5:$B$66,0),12)</f>
        <v>Ａ</v>
      </c>
      <c r="P25" s="144" t="str">
        <f ca="1">OFFSET(ＡＢＣ分析販売数量!$B$4,MATCH(B25,ＡＢＣ分析販売数量!$B$5:$B$66,0),12)</f>
        <v>Ａ</v>
      </c>
      <c r="Q25" s="105" t="str">
        <f t="shared" ca="1" si="6"/>
        <v>ＡＡＡ</v>
      </c>
      <c r="R25" s="106">
        <f ca="1">IF(Q25=$R$1,COUNTIF($Q$5:Q25,$R$1),"")</f>
        <v>13</v>
      </c>
      <c r="T25" s="92" t="str">
        <f t="shared" ca="1" si="7"/>
        <v>ＡＡ</v>
      </c>
      <c r="U25" s="92" t="str">
        <f t="shared" ca="1" si="8"/>
        <v>ＡＡ</v>
      </c>
      <c r="V25" s="92" t="str">
        <f t="shared" ca="1" si="9"/>
        <v>ＡＡ</v>
      </c>
      <c r="W25" s="124">
        <f ca="1">IF(T25=$W$4,COUNTIF($T$5:T25,$W$4),"")</f>
        <v>13</v>
      </c>
      <c r="X25" s="103" t="str">
        <f ca="1">IF(T25=$X$4,COUNTIF($T$5:T25,$X$4),"")</f>
        <v/>
      </c>
      <c r="Y25" s="103" t="str">
        <f ca="1">IF(T25=$Y$4,COUNTIF($T$5:T25,$Y$4),"")</f>
        <v/>
      </c>
      <c r="Z25" s="103" t="str">
        <f ca="1">IF(T25=$Z$4,COUNTIF($T$5:T25,$Z$4),"")</f>
        <v/>
      </c>
      <c r="AA25" s="103" t="str">
        <f ca="1">IF(T25=$AA$4,COUNTIF($T$5:T25,$AA$4),"")</f>
        <v/>
      </c>
      <c r="AB25" s="103" t="str">
        <f ca="1">IF(T25=$AB$4,COUNTIF($T$5:T25,$AB$4),"")</f>
        <v/>
      </c>
      <c r="AC25" s="104" t="str">
        <f ca="1">IF(T25=$AC$4,COUNTIF($T$5:T25,$AC$4),"")</f>
        <v/>
      </c>
      <c r="AD25" s="103" t="str">
        <f ca="1">IF(T25=$AD$4,COUNTIF($T$5:T25,$AD$4),"")</f>
        <v/>
      </c>
      <c r="AE25" s="106" t="str">
        <f ca="1">IF(T25=$AE$4,COUNTIF($T$5:T25,$AE$4),"")</f>
        <v/>
      </c>
      <c r="AF25" s="105">
        <f ca="1">IF(U25=$AF$4,COUNTIF($U$5:U25,$AF$4),"")</f>
        <v>20</v>
      </c>
      <c r="AG25" s="103" t="str">
        <f ca="1">IF(U25=$AG$4,COUNTIF($U$5:U25,$AG$4),"")</f>
        <v/>
      </c>
      <c r="AH25" s="103" t="str">
        <f ca="1">IF(U25=$AH$4,COUNTIF($U$5:U25,$AH$4),"")</f>
        <v/>
      </c>
      <c r="AI25" s="103" t="str">
        <f ca="1">IF(U25=$AI$4,COUNTIF($U$5:U25,$AI$4),"")</f>
        <v/>
      </c>
      <c r="AJ25" s="103" t="str">
        <f ca="1">IF(U25=$AJ$4,COUNTIF($U$5:U25,$AJ$4),"")</f>
        <v/>
      </c>
      <c r="AK25" s="103" t="str">
        <f ca="1">IF(U25=$AK$4,COUNTIF($U$5:U25,$AK$4),"")</f>
        <v/>
      </c>
      <c r="AL25" s="103" t="str">
        <f ca="1">IF(U25=$AL$4,COUNTIF($U$5:U25,$AL$4),"")</f>
        <v/>
      </c>
      <c r="AM25" s="103" t="str">
        <f ca="1">IF(U25=$AM$4,COUNTIF($U$5:U25,$AM$4),"")</f>
        <v/>
      </c>
      <c r="AN25" s="106" t="str">
        <f ca="1">IF(U25=$AN$4,COUNTIF($U$5:U25,$AN$4),"")</f>
        <v/>
      </c>
      <c r="AO25" s="105">
        <f ca="1">IF(U25=$AO$4,COUNTIF($U$5:U25,$AO$4),"")</f>
        <v>20</v>
      </c>
      <c r="AP25" s="103" t="str">
        <f ca="1">IF(U25=$AP$4,COUNTIF($U$5:U25,$AP$4),"")</f>
        <v/>
      </c>
      <c r="AQ25" s="103" t="str">
        <f ca="1">IF(U25=$AQ$4,COUNTIF($U$5:U25,$AQ$4),"")</f>
        <v/>
      </c>
      <c r="AR25" s="103" t="str">
        <f ca="1">IF(U25=$AR$4,COUNTIF($U$5:U25,$AR$4),"")</f>
        <v/>
      </c>
      <c r="AS25" s="103" t="str">
        <f ca="1">IF(U25=$AS$4,COUNTIF($U$5:U25,$AS$4),"")</f>
        <v/>
      </c>
      <c r="AT25" s="103" t="str">
        <f ca="1">IF(U25=$AT$4,COUNTIF($U$5:U25,$AT$4),"")</f>
        <v/>
      </c>
      <c r="AU25" s="103" t="str">
        <f ca="1">IF(U25=$AU$4,COUNTIF($U$5:U25,$AU$4),"")</f>
        <v/>
      </c>
      <c r="AV25" s="103" t="str">
        <f ca="1">IF(U25=$AV$4,COUNTIF($U$5:U25,$AV$4),"")</f>
        <v/>
      </c>
      <c r="AW25" s="106" t="str">
        <f ca="1">IF(U25=$AW$4,COUNTIF($U$5:U25,$AW$4),"")</f>
        <v/>
      </c>
      <c r="AX25" s="3" t="str">
        <f ca="1">IF(MAX(価格・原価入力シート及び総合表!$W$5:$W$65)&lt;ROW(価格・原価入力シート及び総合表!A21),"",INDEX(価格・原価入力シート及び総合表!$B$5:$B$65,MATCH(ROW(価格・原価入力シート及び総合表!V21),価格・原価入力シート及び総合表!$W$5:$W$65,0)))</f>
        <v>cc</v>
      </c>
    </row>
    <row r="26" spans="1:51" ht="16.5" customHeight="1">
      <c r="A26" s="65">
        <v>61</v>
      </c>
      <c r="B26" s="93" t="s">
        <v>63</v>
      </c>
      <c r="C26" s="94">
        <v>480</v>
      </c>
      <c r="D26" s="95">
        <v>95</v>
      </c>
      <c r="E26" s="53">
        <f>販売数入力シート!C26</f>
        <v>23</v>
      </c>
      <c r="F26" s="18">
        <f t="shared" si="0"/>
        <v>0.19791666666666666</v>
      </c>
      <c r="G26" s="9">
        <f t="shared" si="1"/>
        <v>2185</v>
      </c>
      <c r="H26" s="67">
        <f t="shared" si="2"/>
        <v>11040</v>
      </c>
      <c r="I26" s="18">
        <f t="shared" si="3"/>
        <v>1.0144634554242552E-2</v>
      </c>
      <c r="J26" s="18">
        <f t="shared" si="10"/>
        <v>0.37134508297649449</v>
      </c>
      <c r="K26" s="67">
        <f t="shared" si="4"/>
        <v>8855</v>
      </c>
      <c r="L26" s="58">
        <f t="shared" si="5"/>
        <v>1.0954521724715529E-2</v>
      </c>
      <c r="M26" s="25">
        <f t="shared" si="11"/>
        <v>0.38181611248704139</v>
      </c>
      <c r="N26" s="92" t="str">
        <f ca="1">OFFSET(ＡＢＣ分析売上構成!$B$4,MATCH(B26,ＡＢＣ分析売上構成!$B$5:$B$65,0),12)</f>
        <v>Ａ</v>
      </c>
      <c r="O26" s="142" t="str">
        <f ca="1">OFFSET(ＡＢＣ分析粗利構成!$B$4,MATCH(B26,ＡＢＣ分析粗利構成!$B$5:$B$66,0),12)</f>
        <v>Ａ</v>
      </c>
      <c r="P26" s="144" t="str">
        <f ca="1">OFFSET(ＡＢＣ分析販売数量!$B$4,MATCH(B26,ＡＢＣ分析販売数量!$B$5:$B$66,0),12)</f>
        <v>Ａ</v>
      </c>
      <c r="Q26" s="105" t="str">
        <f t="shared" ca="1" si="6"/>
        <v>ＡＡＡ</v>
      </c>
      <c r="R26" s="106">
        <f ca="1">IF(Q26=$R$1,COUNTIF($Q$5:Q26,$R$1),"")</f>
        <v>14</v>
      </c>
      <c r="T26" s="92" t="str">
        <f t="shared" ca="1" si="7"/>
        <v>ＡＡ</v>
      </c>
      <c r="U26" s="92" t="str">
        <f t="shared" ca="1" si="8"/>
        <v>ＡＡ</v>
      </c>
      <c r="V26" s="92" t="str">
        <f t="shared" ca="1" si="9"/>
        <v>ＡＡ</v>
      </c>
      <c r="W26" s="124">
        <f ca="1">IF(T26=$W$4,COUNTIF($T$5:T26,$W$4),"")</f>
        <v>14</v>
      </c>
      <c r="X26" s="103" t="str">
        <f ca="1">IF(T26=$X$4,COUNTIF($T$5:T26,$X$4),"")</f>
        <v/>
      </c>
      <c r="Y26" s="103" t="str">
        <f ca="1">IF(T26=$Y$4,COUNTIF($T$5:T26,$Y$4),"")</f>
        <v/>
      </c>
      <c r="Z26" s="103" t="str">
        <f ca="1">IF(T26=$Z$4,COUNTIF($T$5:T26,$Z$4),"")</f>
        <v/>
      </c>
      <c r="AA26" s="103" t="str">
        <f ca="1">IF(T26=$AA$4,COUNTIF($T$5:T26,$AA$4),"")</f>
        <v/>
      </c>
      <c r="AB26" s="103" t="str">
        <f ca="1">IF(T26=$AB$4,COUNTIF($T$5:T26,$AB$4),"")</f>
        <v/>
      </c>
      <c r="AC26" s="104" t="str">
        <f ca="1">IF(T26=$AC$4,COUNTIF($T$5:T26,$AC$4),"")</f>
        <v/>
      </c>
      <c r="AD26" s="103" t="str">
        <f ca="1">IF(T26=$AD$4,COUNTIF($T$5:T26,$AD$4),"")</f>
        <v/>
      </c>
      <c r="AE26" s="106" t="str">
        <f ca="1">IF(T26=$AE$4,COUNTIF($T$5:T26,$AE$4),"")</f>
        <v/>
      </c>
      <c r="AF26" s="105">
        <f ca="1">IF(U26=$AF$4,COUNTIF($U$5:U26,$AF$4),"")</f>
        <v>21</v>
      </c>
      <c r="AG26" s="103" t="str">
        <f ca="1">IF(U26=$AG$4,COUNTIF($U$5:U26,$AG$4),"")</f>
        <v/>
      </c>
      <c r="AH26" s="103" t="str">
        <f ca="1">IF(U26=$AH$4,COUNTIF($U$5:U26,$AH$4),"")</f>
        <v/>
      </c>
      <c r="AI26" s="103" t="str">
        <f ca="1">IF(U26=$AI$4,COUNTIF($U$5:U26,$AI$4),"")</f>
        <v/>
      </c>
      <c r="AJ26" s="103" t="str">
        <f ca="1">IF(U26=$AJ$4,COUNTIF($U$5:U26,$AJ$4),"")</f>
        <v/>
      </c>
      <c r="AK26" s="103" t="str">
        <f ca="1">IF(U26=$AK$4,COUNTIF($U$5:U26,$AK$4),"")</f>
        <v/>
      </c>
      <c r="AL26" s="103" t="str">
        <f ca="1">IF(U26=$AL$4,COUNTIF($U$5:U26,$AL$4),"")</f>
        <v/>
      </c>
      <c r="AM26" s="103" t="str">
        <f ca="1">IF(U26=$AM$4,COUNTIF($U$5:U26,$AM$4),"")</f>
        <v/>
      </c>
      <c r="AN26" s="106" t="str">
        <f ca="1">IF(U26=$AN$4,COUNTIF($U$5:U26,$AN$4),"")</f>
        <v/>
      </c>
      <c r="AO26" s="105">
        <f ca="1">IF(U26=$AO$4,COUNTIF($U$5:U26,$AO$4),"")</f>
        <v>21</v>
      </c>
      <c r="AP26" s="103" t="str">
        <f ca="1">IF(U26=$AP$4,COUNTIF($U$5:U26,$AP$4),"")</f>
        <v/>
      </c>
      <c r="AQ26" s="103" t="str">
        <f ca="1">IF(U26=$AQ$4,COUNTIF($U$5:U26,$AQ$4),"")</f>
        <v/>
      </c>
      <c r="AR26" s="103" t="str">
        <f ca="1">IF(U26=$AR$4,COUNTIF($U$5:U26,$AR$4),"")</f>
        <v/>
      </c>
      <c r="AS26" s="103" t="str">
        <f ca="1">IF(U26=$AS$4,COUNTIF($U$5:U26,$AS$4),"")</f>
        <v/>
      </c>
      <c r="AT26" s="103" t="str">
        <f ca="1">IF(U26=$AT$4,COUNTIF($U$5:U26,$AT$4),"")</f>
        <v/>
      </c>
      <c r="AU26" s="103" t="str">
        <f ca="1">IF(U26=$AU$4,COUNTIF($U$5:U26,$AU$4),"")</f>
        <v/>
      </c>
      <c r="AV26" s="103" t="str">
        <f ca="1">IF(U26=$AV$4,COUNTIF($U$5:U26,$AV$4),"")</f>
        <v/>
      </c>
      <c r="AW26" s="106" t="str">
        <f ca="1">IF(U26=$AW$4,COUNTIF($U$5:U26,$AW$4),"")</f>
        <v/>
      </c>
      <c r="AX26" s="3" t="str">
        <f ca="1">IF(MAX(価格・原価入力シート及び総合表!$W$5:$W$65)&lt;ROW(価格・原価入力シート及び総合表!A22),"",INDEX(価格・原価入力シート及び総合表!$B$5:$B$65,MATCH(ROW(価格・原価入力シート及び総合表!V22),価格・原価入力シート及び総合表!$W$5:$W$65,0)))</f>
        <v>eeeee</v>
      </c>
    </row>
    <row r="27" spans="1:51" ht="16.5" customHeight="1">
      <c r="A27" s="65">
        <v>62</v>
      </c>
      <c r="B27" s="93" t="s">
        <v>64</v>
      </c>
      <c r="C27" s="94">
        <v>400</v>
      </c>
      <c r="D27" s="95">
        <v>180</v>
      </c>
      <c r="E27" s="53">
        <f>販売数入力シート!C27</f>
        <v>64</v>
      </c>
      <c r="F27" s="18">
        <f t="shared" si="0"/>
        <v>0.45</v>
      </c>
      <c r="G27" s="9">
        <f t="shared" si="1"/>
        <v>11520</v>
      </c>
      <c r="H27" s="67">
        <f t="shared" si="2"/>
        <v>25600</v>
      </c>
      <c r="I27" s="18">
        <f t="shared" si="3"/>
        <v>2.3523790270707369E-2</v>
      </c>
      <c r="J27" s="18">
        <f t="shared" si="10"/>
        <v>0.39486887324720188</v>
      </c>
      <c r="K27" s="67">
        <f t="shared" si="4"/>
        <v>14080</v>
      </c>
      <c r="L27" s="58">
        <f t="shared" si="5"/>
        <v>1.7418369947373759E-2</v>
      </c>
      <c r="M27" s="25">
        <f t="shared" si="11"/>
        <v>0.39923448243441517</v>
      </c>
      <c r="N27" s="92" t="str">
        <f ca="1">OFFSET(ＡＢＣ分析売上構成!$B$4,MATCH(B27,ＡＢＣ分析売上構成!$B$5:$B$65,0),12)</f>
        <v>Ａ</v>
      </c>
      <c r="O27" s="142" t="str">
        <f ca="1">OFFSET(ＡＢＣ分析粗利構成!$B$4,MATCH(B27,ＡＢＣ分析粗利構成!$B$5:$B$66,0),12)</f>
        <v>Ａ</v>
      </c>
      <c r="P27" s="144" t="str">
        <f ca="1">OFFSET(ＡＢＣ分析販売数量!$B$4,MATCH(B27,ＡＢＣ分析販売数量!$B$5:$B$66,0),12)</f>
        <v>Ａ</v>
      </c>
      <c r="Q27" s="105" t="str">
        <f t="shared" ca="1" si="6"/>
        <v>ＡＡＡ</v>
      </c>
      <c r="R27" s="106">
        <f ca="1">IF(Q27=$R$1,COUNTIF($Q$5:Q27,$R$1),"")</f>
        <v>15</v>
      </c>
      <c r="T27" s="92" t="str">
        <f t="shared" ca="1" si="7"/>
        <v>ＡＡ</v>
      </c>
      <c r="U27" s="92" t="str">
        <f t="shared" ca="1" si="8"/>
        <v>ＡＡ</v>
      </c>
      <c r="V27" s="92" t="str">
        <f t="shared" ca="1" si="9"/>
        <v>ＡＡ</v>
      </c>
      <c r="W27" s="124">
        <f ca="1">IF(T27=$W$4,COUNTIF($T$5:T27,$W$4),"")</f>
        <v>15</v>
      </c>
      <c r="X27" s="103" t="str">
        <f ca="1">IF(T27=$X$4,COUNTIF($T$5:T27,$X$4),"")</f>
        <v/>
      </c>
      <c r="Y27" s="103" t="str">
        <f ca="1">IF(T27=$Y$4,COUNTIF($T$5:T27,$Y$4),"")</f>
        <v/>
      </c>
      <c r="Z27" s="103" t="str">
        <f ca="1">IF(T27=$Z$4,COUNTIF($T$5:T27,$Z$4),"")</f>
        <v/>
      </c>
      <c r="AA27" s="103" t="str">
        <f ca="1">IF(T27=$AA$4,COUNTIF($T$5:T27,$AA$4),"")</f>
        <v/>
      </c>
      <c r="AB27" s="103" t="str">
        <f ca="1">IF(T27=$AB$4,COUNTIF($T$5:T27,$AB$4),"")</f>
        <v/>
      </c>
      <c r="AC27" s="104" t="str">
        <f ca="1">IF(T27=$AC$4,COUNTIF($T$5:T27,$AC$4),"")</f>
        <v/>
      </c>
      <c r="AD27" s="103" t="str">
        <f ca="1">IF(T27=$AD$4,COUNTIF($T$5:T27,$AD$4),"")</f>
        <v/>
      </c>
      <c r="AE27" s="106" t="str">
        <f ca="1">IF(T27=$AE$4,COUNTIF($T$5:T27,$AE$4),"")</f>
        <v/>
      </c>
      <c r="AF27" s="105">
        <f ca="1">IF(U27=$AF$4,COUNTIF($U$5:U27,$AF$4),"")</f>
        <v>22</v>
      </c>
      <c r="AG27" s="103" t="str">
        <f ca="1">IF(U27=$AG$4,COUNTIF($U$5:U27,$AG$4),"")</f>
        <v/>
      </c>
      <c r="AH27" s="103" t="str">
        <f ca="1">IF(U27=$AH$4,COUNTIF($U$5:U27,$AH$4),"")</f>
        <v/>
      </c>
      <c r="AI27" s="103" t="str">
        <f ca="1">IF(U27=$AI$4,COUNTIF($U$5:U27,$AI$4),"")</f>
        <v/>
      </c>
      <c r="AJ27" s="103" t="str">
        <f ca="1">IF(U27=$AJ$4,COUNTIF($U$5:U27,$AJ$4),"")</f>
        <v/>
      </c>
      <c r="AK27" s="103" t="str">
        <f ca="1">IF(U27=$AK$4,COUNTIF($U$5:U27,$AK$4),"")</f>
        <v/>
      </c>
      <c r="AL27" s="103" t="str">
        <f ca="1">IF(U27=$AL$4,COUNTIF($U$5:U27,$AL$4),"")</f>
        <v/>
      </c>
      <c r="AM27" s="103" t="str">
        <f ca="1">IF(U27=$AM$4,COUNTIF($U$5:U27,$AM$4),"")</f>
        <v/>
      </c>
      <c r="AN27" s="106" t="str">
        <f ca="1">IF(U27=$AN$4,COUNTIF($U$5:U27,$AN$4),"")</f>
        <v/>
      </c>
      <c r="AO27" s="105">
        <f ca="1">IF(U27=$AO$4,COUNTIF($U$5:U27,$AO$4),"")</f>
        <v>22</v>
      </c>
      <c r="AP27" s="103" t="str">
        <f ca="1">IF(U27=$AP$4,COUNTIF($U$5:U27,$AP$4),"")</f>
        <v/>
      </c>
      <c r="AQ27" s="103" t="str">
        <f ca="1">IF(U27=$AQ$4,COUNTIF($U$5:U27,$AQ$4),"")</f>
        <v/>
      </c>
      <c r="AR27" s="103" t="str">
        <f ca="1">IF(U27=$AR$4,COUNTIF($U$5:U27,$AR$4),"")</f>
        <v/>
      </c>
      <c r="AS27" s="103" t="str">
        <f ca="1">IF(U27=$AS$4,COUNTIF($U$5:U27,$AS$4),"")</f>
        <v/>
      </c>
      <c r="AT27" s="103" t="str">
        <f ca="1">IF(U27=$AT$4,COUNTIF($U$5:U27,$AT$4),"")</f>
        <v/>
      </c>
      <c r="AU27" s="103" t="str">
        <f ca="1">IF(U27=$AU$4,COUNTIF($U$5:U27,$AU$4),"")</f>
        <v/>
      </c>
      <c r="AV27" s="103" t="str">
        <f ca="1">IF(U27=$AV$4,COUNTIF($U$5:U27,$AV$4),"")</f>
        <v/>
      </c>
      <c r="AW27" s="106" t="str">
        <f ca="1">IF(U27=$AW$4,COUNTIF($U$5:U27,$AW$4),"")</f>
        <v/>
      </c>
      <c r="AX27" s="3" t="str">
        <f ca="1">IF(MAX(価格・原価入力シート及び総合表!$W$5:$W$65)&lt;ROW(価格・原価入力シート及び総合表!A23),"",INDEX(価格・原価入力シート及び総合表!$B$5:$B$65,MATCH(ROW(価格・原価入力シート及び総合表!V23),価格・原価入力シート及び総合表!$W$5:$W$65,0)))</f>
        <v>ffff</v>
      </c>
    </row>
    <row r="28" spans="1:51" ht="16.5" customHeight="1">
      <c r="A28" s="65">
        <v>63</v>
      </c>
      <c r="B28" s="93" t="s">
        <v>65</v>
      </c>
      <c r="C28" s="94">
        <v>400</v>
      </c>
      <c r="D28" s="96">
        <v>150</v>
      </c>
      <c r="E28" s="53">
        <f>販売数入力シート!C28</f>
        <v>50</v>
      </c>
      <c r="F28" s="18">
        <f t="shared" si="0"/>
        <v>0.375</v>
      </c>
      <c r="G28" s="9">
        <f t="shared" si="1"/>
        <v>7500</v>
      </c>
      <c r="H28" s="67">
        <f t="shared" si="2"/>
        <v>20000</v>
      </c>
      <c r="I28" s="18">
        <f t="shared" si="3"/>
        <v>1.8377961148990131E-2</v>
      </c>
      <c r="J28" s="18">
        <f t="shared" si="10"/>
        <v>0.41324683439619203</v>
      </c>
      <c r="K28" s="67">
        <f t="shared" si="4"/>
        <v>12500</v>
      </c>
      <c r="L28" s="58">
        <f t="shared" si="5"/>
        <v>1.5463751728847444E-2</v>
      </c>
      <c r="M28" s="25">
        <f t="shared" si="11"/>
        <v>0.41469823416326262</v>
      </c>
      <c r="N28" s="92" t="str">
        <f ca="1">OFFSET(ＡＢＣ分析売上構成!$B$4,MATCH(B28,ＡＢＣ分析売上構成!$B$5:$B$65,0),12)</f>
        <v>Ａ</v>
      </c>
      <c r="O28" s="142" t="str">
        <f ca="1">OFFSET(ＡＢＣ分析粗利構成!$B$4,MATCH(B28,ＡＢＣ分析粗利構成!$B$5:$B$66,0),12)</f>
        <v>Ｂ</v>
      </c>
      <c r="P28" s="144" t="str">
        <f ca="1">OFFSET(ＡＢＣ分析販売数量!$B$4,MATCH(B28,ＡＢＣ分析販売数量!$B$5:$B$66,0),12)</f>
        <v>Ａ</v>
      </c>
      <c r="Q28" s="105" t="str">
        <f t="shared" ca="1" si="6"/>
        <v>ＡＢＡ</v>
      </c>
      <c r="R28" s="106" t="str">
        <f ca="1">IF(Q28=$R$1,COUNTIF($Q$5:Q28,$R$1),"")</f>
        <v/>
      </c>
      <c r="T28" s="92" t="str">
        <f t="shared" ca="1" si="7"/>
        <v>ＡＢ</v>
      </c>
      <c r="U28" s="92" t="str">
        <f t="shared" ca="1" si="8"/>
        <v>ＡＡ</v>
      </c>
      <c r="V28" s="92" t="str">
        <f t="shared" ca="1" si="9"/>
        <v>ＢＡ</v>
      </c>
      <c r="W28" s="124" t="str">
        <f ca="1">IF(T28=$W$4,COUNTIF($T$5:T28,$W$4),"")</f>
        <v/>
      </c>
      <c r="X28" s="103">
        <f ca="1">IF(T28=$X$4,COUNTIF($T$5:T28,$X$4),"")</f>
        <v>8</v>
      </c>
      <c r="Y28" s="103" t="str">
        <f ca="1">IF(T28=$Y$4,COUNTIF($T$5:T28,$Y$4),"")</f>
        <v/>
      </c>
      <c r="Z28" s="103" t="str">
        <f ca="1">IF(T28=$Z$4,COUNTIF($T$5:T28,$Z$4),"")</f>
        <v/>
      </c>
      <c r="AA28" s="103" t="str">
        <f ca="1">IF(T28=$AA$4,COUNTIF($T$5:T28,$AA$4),"")</f>
        <v/>
      </c>
      <c r="AB28" s="103" t="str">
        <f ca="1">IF(T28=$AB$4,COUNTIF($T$5:T28,$AB$4),"")</f>
        <v/>
      </c>
      <c r="AC28" s="104" t="str">
        <f ca="1">IF(T28=$AC$4,COUNTIF($T$5:T28,$AC$4),"")</f>
        <v/>
      </c>
      <c r="AD28" s="103" t="str">
        <f ca="1">IF(T28=$AD$4,COUNTIF($T$5:T28,$AD$4),"")</f>
        <v/>
      </c>
      <c r="AE28" s="106" t="str">
        <f ca="1">IF(T28=$AE$4,COUNTIF($T$5:T28,$AE$4),"")</f>
        <v/>
      </c>
      <c r="AF28" s="105">
        <f ca="1">IF(U28=$AF$4,COUNTIF($U$5:U28,$AF$4),"")</f>
        <v>23</v>
      </c>
      <c r="AG28" s="103" t="str">
        <f ca="1">IF(U28=$AG$4,COUNTIF($U$5:U28,$AG$4),"")</f>
        <v/>
      </c>
      <c r="AH28" s="103" t="str">
        <f ca="1">IF(U28=$AH$4,COUNTIF($U$5:U28,$AH$4),"")</f>
        <v/>
      </c>
      <c r="AI28" s="103" t="str">
        <f ca="1">IF(U28=$AI$4,COUNTIF($U$5:U28,$AI$4),"")</f>
        <v/>
      </c>
      <c r="AJ28" s="103" t="str">
        <f ca="1">IF(U28=$AJ$4,COUNTIF($U$5:U28,$AJ$4),"")</f>
        <v/>
      </c>
      <c r="AK28" s="103" t="str">
        <f ca="1">IF(U28=$AK$4,COUNTIF($U$5:U28,$AK$4),"")</f>
        <v/>
      </c>
      <c r="AL28" s="103" t="str">
        <f ca="1">IF(U28=$AL$4,COUNTIF($U$5:U28,$AL$4),"")</f>
        <v/>
      </c>
      <c r="AM28" s="103" t="str">
        <f ca="1">IF(U28=$AM$4,COUNTIF($U$5:U28,$AM$4),"")</f>
        <v/>
      </c>
      <c r="AN28" s="106" t="str">
        <f ca="1">IF(U28=$AN$4,COUNTIF($U$5:U28,$AN$4),"")</f>
        <v/>
      </c>
      <c r="AO28" s="105">
        <f ca="1">IF(U28=$AO$4,COUNTIF($U$5:U28,$AO$4),"")</f>
        <v>23</v>
      </c>
      <c r="AP28" s="103" t="str">
        <f ca="1">IF(U28=$AP$4,COUNTIF($U$5:U28,$AP$4),"")</f>
        <v/>
      </c>
      <c r="AQ28" s="103" t="str">
        <f ca="1">IF(U28=$AQ$4,COUNTIF($U$5:U28,$AQ$4),"")</f>
        <v/>
      </c>
      <c r="AR28" s="103" t="str">
        <f ca="1">IF(U28=$AR$4,COUNTIF($U$5:U28,$AR$4),"")</f>
        <v/>
      </c>
      <c r="AS28" s="103" t="str">
        <f ca="1">IF(U28=$AS$4,COUNTIF($U$5:U28,$AS$4),"")</f>
        <v/>
      </c>
      <c r="AT28" s="103" t="str">
        <f ca="1">IF(U28=$AT$4,COUNTIF($U$5:U28,$AT$4),"")</f>
        <v/>
      </c>
      <c r="AU28" s="103" t="str">
        <f ca="1">IF(U28=$AU$4,COUNTIF($U$5:U28,$AU$4),"")</f>
        <v/>
      </c>
      <c r="AV28" s="103" t="str">
        <f ca="1">IF(U28=$AV$4,COUNTIF($U$5:U28,$AV$4),"")</f>
        <v/>
      </c>
      <c r="AW28" s="106" t="str">
        <f ca="1">IF(U28=$AW$4,COUNTIF($U$5:U28,$AW$4),"")</f>
        <v/>
      </c>
    </row>
    <row r="29" spans="1:51" ht="16.5" customHeight="1">
      <c r="A29" s="65">
        <v>64</v>
      </c>
      <c r="B29" s="93" t="s">
        <v>66</v>
      </c>
      <c r="C29" s="94">
        <v>420</v>
      </c>
      <c r="D29" s="95">
        <v>135</v>
      </c>
      <c r="E29" s="53">
        <f>販売数入力シート!C29</f>
        <v>12</v>
      </c>
      <c r="F29" s="18">
        <f t="shared" si="0"/>
        <v>0.32142857142857145</v>
      </c>
      <c r="G29" s="9">
        <f t="shared" si="1"/>
        <v>1620</v>
      </c>
      <c r="H29" s="67">
        <f t="shared" si="2"/>
        <v>5040</v>
      </c>
      <c r="I29" s="18">
        <f t="shared" si="3"/>
        <v>4.6312462095455132E-3</v>
      </c>
      <c r="J29" s="18">
        <f t="shared" si="10"/>
        <v>0.41787808060573756</v>
      </c>
      <c r="K29" s="67">
        <f t="shared" si="4"/>
        <v>3420</v>
      </c>
      <c r="L29" s="58">
        <f t="shared" si="5"/>
        <v>4.2308824730126603E-3</v>
      </c>
      <c r="M29" s="25">
        <f t="shared" si="11"/>
        <v>0.4189291166362753</v>
      </c>
      <c r="N29" s="92" t="str">
        <f ca="1">OFFSET(ＡＢＣ分析売上構成!$B$4,MATCH(B29,ＡＢＣ分析売上構成!$B$5:$B$65,0),12)</f>
        <v>Ａ</v>
      </c>
      <c r="O29" s="142" t="str">
        <f ca="1">OFFSET(ＡＢＣ分析粗利構成!$B$4,MATCH(B29,ＡＢＣ分析粗利構成!$B$5:$B$66,0),12)</f>
        <v>Ａ</v>
      </c>
      <c r="P29" s="144" t="str">
        <f ca="1">OFFSET(ＡＢＣ分析販売数量!$B$4,MATCH(B29,ＡＢＣ分析販売数量!$B$5:$B$66,0),12)</f>
        <v>Ａ</v>
      </c>
      <c r="Q29" s="105" t="str">
        <f t="shared" ca="1" si="6"/>
        <v>ＡＡＡ</v>
      </c>
      <c r="R29" s="106">
        <f ca="1">IF(Q29=$R$1,COUNTIF($Q$5:Q29,$R$1),"")</f>
        <v>16</v>
      </c>
      <c r="T29" s="92" t="str">
        <f t="shared" ca="1" si="7"/>
        <v>ＡＡ</v>
      </c>
      <c r="U29" s="92" t="str">
        <f t="shared" ca="1" si="8"/>
        <v>ＡＡ</v>
      </c>
      <c r="V29" s="92" t="str">
        <f t="shared" ca="1" si="9"/>
        <v>ＡＡ</v>
      </c>
      <c r="W29" s="124">
        <f ca="1">IF(T29=$W$4,COUNTIF($T$5:T29,$W$4),"")</f>
        <v>16</v>
      </c>
      <c r="X29" s="103" t="str">
        <f ca="1">IF(T29=$X$4,COUNTIF($T$5:T29,$X$4),"")</f>
        <v/>
      </c>
      <c r="Y29" s="103" t="str">
        <f ca="1">IF(T29=$Y$4,COUNTIF($T$5:T29,$Y$4),"")</f>
        <v/>
      </c>
      <c r="Z29" s="103" t="str">
        <f ca="1">IF(T29=$Z$4,COUNTIF($T$5:T29,$Z$4),"")</f>
        <v/>
      </c>
      <c r="AA29" s="103" t="str">
        <f ca="1">IF(T29=$AA$4,COUNTIF($T$5:T29,$AA$4),"")</f>
        <v/>
      </c>
      <c r="AB29" s="103" t="str">
        <f ca="1">IF(T29=$AB$4,COUNTIF($T$5:T29,$AB$4),"")</f>
        <v/>
      </c>
      <c r="AC29" s="104" t="str">
        <f ca="1">IF(T29=$AC$4,COUNTIF($T$5:T29,$AC$4),"")</f>
        <v/>
      </c>
      <c r="AD29" s="103" t="str">
        <f ca="1">IF(T29=$AD$4,COUNTIF($T$5:T29,$AD$4),"")</f>
        <v/>
      </c>
      <c r="AE29" s="106" t="str">
        <f ca="1">IF(T29=$AE$4,COUNTIF($T$5:T29,$AE$4),"")</f>
        <v/>
      </c>
      <c r="AF29" s="105">
        <f ca="1">IF(U29=$AF$4,COUNTIF($U$5:U29,$AF$4),"")</f>
        <v>24</v>
      </c>
      <c r="AG29" s="103" t="str">
        <f ca="1">IF(U29=$AG$4,COUNTIF($U$5:U29,$AG$4),"")</f>
        <v/>
      </c>
      <c r="AH29" s="103" t="str">
        <f ca="1">IF(U29=$AH$4,COUNTIF($U$5:U29,$AH$4),"")</f>
        <v/>
      </c>
      <c r="AI29" s="103" t="str">
        <f ca="1">IF(U29=$AI$4,COUNTIF($U$5:U29,$AI$4),"")</f>
        <v/>
      </c>
      <c r="AJ29" s="103" t="str">
        <f ca="1">IF(U29=$AJ$4,COUNTIF($U$5:U29,$AJ$4),"")</f>
        <v/>
      </c>
      <c r="AK29" s="103" t="str">
        <f ca="1">IF(U29=$AK$4,COUNTIF($U$5:U29,$AK$4),"")</f>
        <v/>
      </c>
      <c r="AL29" s="103" t="str">
        <f ca="1">IF(U29=$AL$4,COUNTIF($U$5:U29,$AL$4),"")</f>
        <v/>
      </c>
      <c r="AM29" s="103" t="str">
        <f ca="1">IF(U29=$AM$4,COUNTIF($U$5:U29,$AM$4),"")</f>
        <v/>
      </c>
      <c r="AN29" s="106" t="str">
        <f ca="1">IF(U29=$AN$4,COUNTIF($U$5:U29,$AN$4),"")</f>
        <v/>
      </c>
      <c r="AO29" s="105">
        <f ca="1">IF(U29=$AO$4,COUNTIF($U$5:U29,$AO$4),"")</f>
        <v>24</v>
      </c>
      <c r="AP29" s="103" t="str">
        <f ca="1">IF(U29=$AP$4,COUNTIF($U$5:U29,$AP$4),"")</f>
        <v/>
      </c>
      <c r="AQ29" s="103" t="str">
        <f ca="1">IF(U29=$AQ$4,COUNTIF($U$5:U29,$AQ$4),"")</f>
        <v/>
      </c>
      <c r="AR29" s="103" t="str">
        <f ca="1">IF(U29=$AR$4,COUNTIF($U$5:U29,$AR$4),"")</f>
        <v/>
      </c>
      <c r="AS29" s="103" t="str">
        <f ca="1">IF(U29=$AS$4,COUNTIF($U$5:U29,$AS$4),"")</f>
        <v/>
      </c>
      <c r="AT29" s="103" t="str">
        <f ca="1">IF(U29=$AT$4,COUNTIF($U$5:U29,$AT$4),"")</f>
        <v/>
      </c>
      <c r="AU29" s="103" t="str">
        <f ca="1">IF(U29=$AU$4,COUNTIF($U$5:U29,$AU$4),"")</f>
        <v/>
      </c>
      <c r="AV29" s="103" t="str">
        <f ca="1">IF(U29=$AV$4,COUNTIF($U$5:U29,$AV$4),"")</f>
        <v/>
      </c>
      <c r="AW29" s="106" t="str">
        <f ca="1">IF(U29=$AW$4,COUNTIF($U$5:U29,$AW$4),"")</f>
        <v/>
      </c>
    </row>
    <row r="30" spans="1:51" ht="16.5" customHeight="1">
      <c r="A30" s="65">
        <v>65</v>
      </c>
      <c r="B30" s="93" t="s">
        <v>67</v>
      </c>
      <c r="C30" s="94">
        <v>480</v>
      </c>
      <c r="D30" s="95">
        <v>140</v>
      </c>
      <c r="E30" s="53">
        <f>販売数入力シート!C30</f>
        <v>36</v>
      </c>
      <c r="F30" s="18">
        <f t="shared" si="0"/>
        <v>0.29166666666666669</v>
      </c>
      <c r="G30" s="9">
        <f t="shared" si="1"/>
        <v>5040</v>
      </c>
      <c r="H30" s="67">
        <f t="shared" si="2"/>
        <v>17280</v>
      </c>
      <c r="I30" s="18">
        <f t="shared" si="3"/>
        <v>1.5878558432727473E-2</v>
      </c>
      <c r="J30" s="18">
        <f t="shared" si="10"/>
        <v>0.43375663903846501</v>
      </c>
      <c r="K30" s="67">
        <f t="shared" si="4"/>
        <v>12240</v>
      </c>
      <c r="L30" s="58">
        <f t="shared" si="5"/>
        <v>1.5142105692887417E-2</v>
      </c>
      <c r="M30" s="25">
        <f t="shared" si="11"/>
        <v>0.43407122232916273</v>
      </c>
      <c r="N30" s="92" t="str">
        <f ca="1">OFFSET(ＡＢＣ分析売上構成!$B$4,MATCH(B30,ＡＢＣ分析売上構成!$B$5:$B$65,0),12)</f>
        <v>Ａ</v>
      </c>
      <c r="O30" s="142" t="str">
        <f ca="1">OFFSET(ＡＢＣ分析粗利構成!$B$4,MATCH(B30,ＡＢＣ分析粗利構成!$B$5:$B$66,0),12)</f>
        <v>Ａ</v>
      </c>
      <c r="P30" s="144" t="str">
        <f ca="1">OFFSET(ＡＢＣ分析販売数量!$B$4,MATCH(B30,ＡＢＣ分析販売数量!$B$5:$B$66,0),12)</f>
        <v>Ａ</v>
      </c>
      <c r="Q30" s="105" t="str">
        <f t="shared" ca="1" si="6"/>
        <v>ＡＡＡ</v>
      </c>
      <c r="R30" s="106">
        <f ca="1">IF(Q30=$R$1,COUNTIF($Q$5:Q30,$R$1),"")</f>
        <v>17</v>
      </c>
      <c r="T30" s="92" t="str">
        <f t="shared" ca="1" si="7"/>
        <v>ＡＡ</v>
      </c>
      <c r="U30" s="92" t="str">
        <f t="shared" ca="1" si="8"/>
        <v>ＡＡ</v>
      </c>
      <c r="V30" s="92" t="str">
        <f t="shared" ca="1" si="9"/>
        <v>ＡＡ</v>
      </c>
      <c r="W30" s="124">
        <f ca="1">IF(T30=$W$4,COUNTIF($T$5:T30,$W$4),"")</f>
        <v>17</v>
      </c>
      <c r="X30" s="103" t="str">
        <f ca="1">IF(T30=$X$4,COUNTIF($T$5:T30,$X$4),"")</f>
        <v/>
      </c>
      <c r="Y30" s="103" t="str">
        <f ca="1">IF(T30=$Y$4,COUNTIF($T$5:T30,$Y$4),"")</f>
        <v/>
      </c>
      <c r="Z30" s="103" t="str">
        <f ca="1">IF(T30=$Z$4,COUNTIF($T$5:T30,$Z$4),"")</f>
        <v/>
      </c>
      <c r="AA30" s="103" t="str">
        <f ca="1">IF(T30=$AA$4,COUNTIF($T$5:T30,$AA$4),"")</f>
        <v/>
      </c>
      <c r="AB30" s="103" t="str">
        <f ca="1">IF(T30=$AB$4,COUNTIF($T$5:T30,$AB$4),"")</f>
        <v/>
      </c>
      <c r="AC30" s="104" t="str">
        <f ca="1">IF(T30=$AC$4,COUNTIF($T$5:T30,$AC$4),"")</f>
        <v/>
      </c>
      <c r="AD30" s="103" t="str">
        <f ca="1">IF(T30=$AD$4,COUNTIF($T$5:T30,$AD$4),"")</f>
        <v/>
      </c>
      <c r="AE30" s="106" t="str">
        <f ca="1">IF(T30=$AE$4,COUNTIF($T$5:T30,$AE$4),"")</f>
        <v/>
      </c>
      <c r="AF30" s="105">
        <f ca="1">IF(U30=$AF$4,COUNTIF($U$5:U30,$AF$4),"")</f>
        <v>25</v>
      </c>
      <c r="AG30" s="103" t="str">
        <f ca="1">IF(U30=$AG$4,COUNTIF($U$5:U30,$AG$4),"")</f>
        <v/>
      </c>
      <c r="AH30" s="103" t="str">
        <f ca="1">IF(U30=$AH$4,COUNTIF($U$5:U30,$AH$4),"")</f>
        <v/>
      </c>
      <c r="AI30" s="103" t="str">
        <f ca="1">IF(U30=$AI$4,COUNTIF($U$5:U30,$AI$4),"")</f>
        <v/>
      </c>
      <c r="AJ30" s="103" t="str">
        <f ca="1">IF(U30=$AJ$4,COUNTIF($U$5:U30,$AJ$4),"")</f>
        <v/>
      </c>
      <c r="AK30" s="103" t="str">
        <f ca="1">IF(U30=$AK$4,COUNTIF($U$5:U30,$AK$4),"")</f>
        <v/>
      </c>
      <c r="AL30" s="103" t="str">
        <f ca="1">IF(U30=$AL$4,COUNTIF($U$5:U30,$AL$4),"")</f>
        <v/>
      </c>
      <c r="AM30" s="103" t="str">
        <f ca="1">IF(U30=$AM$4,COUNTIF($U$5:U30,$AM$4),"")</f>
        <v/>
      </c>
      <c r="AN30" s="106" t="str">
        <f ca="1">IF(U30=$AN$4,COUNTIF($U$5:U30,$AN$4),"")</f>
        <v/>
      </c>
      <c r="AO30" s="105">
        <f ca="1">IF(U30=$AO$4,COUNTIF($U$5:U30,$AO$4),"")</f>
        <v>25</v>
      </c>
      <c r="AP30" s="103" t="str">
        <f ca="1">IF(U30=$AP$4,COUNTIF($U$5:U30,$AP$4),"")</f>
        <v/>
      </c>
      <c r="AQ30" s="103" t="str">
        <f ca="1">IF(U30=$AQ$4,COUNTIF($U$5:U30,$AQ$4),"")</f>
        <v/>
      </c>
      <c r="AR30" s="103" t="str">
        <f ca="1">IF(U30=$AR$4,COUNTIF($U$5:U30,$AR$4),"")</f>
        <v/>
      </c>
      <c r="AS30" s="103" t="str">
        <f ca="1">IF(U30=$AS$4,COUNTIF($U$5:U30,$AS$4),"")</f>
        <v/>
      </c>
      <c r="AT30" s="103" t="str">
        <f ca="1">IF(U30=$AT$4,COUNTIF($U$5:U30,$AT$4),"")</f>
        <v/>
      </c>
      <c r="AU30" s="103" t="str">
        <f ca="1">IF(U30=$AU$4,COUNTIF($U$5:U30,$AU$4),"")</f>
        <v/>
      </c>
      <c r="AV30" s="103" t="str">
        <f ca="1">IF(U30=$AV$4,COUNTIF($U$5:U30,$AV$4),"")</f>
        <v/>
      </c>
      <c r="AW30" s="106" t="str">
        <f ca="1">IF(U30=$AW$4,COUNTIF($U$5:U30,$AW$4),"")</f>
        <v/>
      </c>
    </row>
    <row r="31" spans="1:51" ht="16.5" customHeight="1">
      <c r="A31" s="65">
        <v>66</v>
      </c>
      <c r="B31" s="93" t="s">
        <v>68</v>
      </c>
      <c r="C31" s="94">
        <v>330</v>
      </c>
      <c r="D31" s="95">
        <v>57</v>
      </c>
      <c r="E31" s="53">
        <f>販売数入力シート!C31</f>
        <v>25</v>
      </c>
      <c r="F31" s="18">
        <f t="shared" si="0"/>
        <v>0.17272727272727273</v>
      </c>
      <c r="G31" s="9">
        <f t="shared" si="1"/>
        <v>1425</v>
      </c>
      <c r="H31" s="67">
        <f t="shared" si="2"/>
        <v>8250</v>
      </c>
      <c r="I31" s="18">
        <f t="shared" si="3"/>
        <v>7.5809089739584294E-3</v>
      </c>
      <c r="J31" s="18">
        <f t="shared" si="10"/>
        <v>0.44133754801242342</v>
      </c>
      <c r="K31" s="67">
        <f t="shared" si="4"/>
        <v>6825</v>
      </c>
      <c r="L31" s="58">
        <f t="shared" si="5"/>
        <v>8.4432084439507032E-3</v>
      </c>
      <c r="M31" s="25">
        <f t="shared" si="11"/>
        <v>0.44251443077311342</v>
      </c>
      <c r="N31" s="92" t="str">
        <f ca="1">OFFSET(ＡＢＣ分析売上構成!$B$4,MATCH(B31,ＡＢＣ分析売上構成!$B$5:$B$65,0),12)</f>
        <v>Ｂ</v>
      </c>
      <c r="O31" s="142" t="str">
        <f ca="1">OFFSET(ＡＢＣ分析粗利構成!$B$4,MATCH(B31,ＡＢＣ分析粗利構成!$B$5:$B$66,0),12)</f>
        <v>Ｂ</v>
      </c>
      <c r="P31" s="144" t="str">
        <f ca="1">OFFSET(ＡＢＣ分析販売数量!$B$4,MATCH(B31,ＡＢＣ分析販売数量!$B$5:$B$66,0),12)</f>
        <v>Ｂ</v>
      </c>
      <c r="Q31" s="105" t="str">
        <f t="shared" ca="1" si="6"/>
        <v>ＢＢＢ</v>
      </c>
      <c r="R31" s="106" t="str">
        <f ca="1">IF(Q31=$R$1,COUNTIF($Q$5:Q31,$R$1),"")</f>
        <v/>
      </c>
      <c r="T31" s="92" t="str">
        <f t="shared" ca="1" si="7"/>
        <v>ＢＢ</v>
      </c>
      <c r="U31" s="92" t="str">
        <f t="shared" ca="1" si="8"/>
        <v>ＢＢ</v>
      </c>
      <c r="V31" s="92" t="str">
        <f t="shared" ca="1" si="9"/>
        <v>ＢＢ</v>
      </c>
      <c r="W31" s="124" t="str">
        <f ca="1">IF(T31=$W$4,COUNTIF($T$5:T31,$W$4),"")</f>
        <v/>
      </c>
      <c r="X31" s="103" t="str">
        <f ca="1">IF(T31=$X$4,COUNTIF($T$5:T31,$X$4),"")</f>
        <v/>
      </c>
      <c r="Y31" s="103" t="str">
        <f ca="1">IF(T31=$Y$4,COUNTIF($T$5:T31,$Y$4),"")</f>
        <v/>
      </c>
      <c r="Z31" s="103" t="str">
        <f ca="1">IF(T31=$Z$4,COUNTIF($T$5:T31,$Z$4),"")</f>
        <v/>
      </c>
      <c r="AA31" s="103" t="str">
        <f ca="1">IF(T31=$AA$4,COUNTIF($T$5:T31,$AA$4),"")</f>
        <v/>
      </c>
      <c r="AB31" s="103">
        <f ca="1">IF(T31=$AB$4,COUNTIF($T$5:T31,$AB$4),"")</f>
        <v>2</v>
      </c>
      <c r="AC31" s="104" t="str">
        <f ca="1">IF(T31=$AC$4,COUNTIF($T$5:T31,$AC$4),"")</f>
        <v/>
      </c>
      <c r="AD31" s="103" t="str">
        <f ca="1">IF(T31=$AD$4,COUNTIF($T$5:T31,$AD$4),"")</f>
        <v/>
      </c>
      <c r="AE31" s="106" t="str">
        <f ca="1">IF(T31=$AE$4,COUNTIF($T$5:T31,$AE$4),"")</f>
        <v/>
      </c>
      <c r="AF31" s="105" t="str">
        <f ca="1">IF(U31=$AF$4,COUNTIF($U$5:U31,$AF$4),"")</f>
        <v/>
      </c>
      <c r="AG31" s="103" t="str">
        <f ca="1">IF(U31=$AG$4,COUNTIF($U$5:U31,$AG$4),"")</f>
        <v/>
      </c>
      <c r="AH31" s="103" t="str">
        <f ca="1">IF(U31=$AH$4,COUNTIF($U$5:U31,$AH$4),"")</f>
        <v/>
      </c>
      <c r="AI31" s="103" t="str">
        <f ca="1">IF(U31=$AI$4,COUNTIF($U$5:U31,$AI$4),"")</f>
        <v/>
      </c>
      <c r="AJ31" s="103" t="str">
        <f ca="1">IF(U31=$AJ$4,COUNTIF($U$5:U31,$AJ$4),"")</f>
        <v/>
      </c>
      <c r="AK31" s="103">
        <f ca="1">IF(U31=$AK$4,COUNTIF($U$5:U31,$AK$4),"")</f>
        <v>2</v>
      </c>
      <c r="AL31" s="103" t="str">
        <f ca="1">IF(U31=$AL$4,COUNTIF($U$5:U31,$AL$4),"")</f>
        <v/>
      </c>
      <c r="AM31" s="103" t="str">
        <f ca="1">IF(U31=$AM$4,COUNTIF($U$5:U31,$AM$4),"")</f>
        <v/>
      </c>
      <c r="AN31" s="106" t="str">
        <f ca="1">IF(U31=$AN$4,COUNTIF($U$5:U31,$AN$4),"")</f>
        <v/>
      </c>
      <c r="AO31" s="105" t="str">
        <f ca="1">IF(U31=$AO$4,COUNTIF($U$5:U31,$AO$4),"")</f>
        <v/>
      </c>
      <c r="AP31" s="103" t="str">
        <f ca="1">IF(U31=$AP$4,COUNTIF($U$5:U31,$AP$4),"")</f>
        <v/>
      </c>
      <c r="AQ31" s="103" t="str">
        <f ca="1">IF(U31=$AQ$4,COUNTIF($U$5:U31,$AQ$4),"")</f>
        <v/>
      </c>
      <c r="AR31" s="103" t="str">
        <f ca="1">IF(U31=$AR$4,COUNTIF($U$5:U31,$AR$4),"")</f>
        <v/>
      </c>
      <c r="AS31" s="103" t="str">
        <f ca="1">IF(U31=$AS$4,COUNTIF($U$5:U31,$AS$4),"")</f>
        <v/>
      </c>
      <c r="AT31" s="103">
        <f ca="1">IF(U31=$AT$4,COUNTIF($U$5:U31,$AT$4),"")</f>
        <v>2</v>
      </c>
      <c r="AU31" s="103" t="str">
        <f ca="1">IF(U31=$AU$4,COUNTIF($U$5:U31,$AU$4),"")</f>
        <v/>
      </c>
      <c r="AV31" s="103" t="str">
        <f ca="1">IF(U31=$AV$4,COUNTIF($U$5:U31,$AV$4),"")</f>
        <v/>
      </c>
      <c r="AW31" s="106" t="str">
        <f ca="1">IF(U31=$AW$4,COUNTIF($U$5:U31,$AW$4),"")</f>
        <v/>
      </c>
    </row>
    <row r="32" spans="1:51" ht="16.5" customHeight="1">
      <c r="A32" s="65">
        <v>67</v>
      </c>
      <c r="B32" s="93" t="s">
        <v>69</v>
      </c>
      <c r="C32" s="94">
        <v>380</v>
      </c>
      <c r="D32" s="95">
        <v>108</v>
      </c>
      <c r="E32" s="53">
        <f>販売数入力シート!C32</f>
        <v>14</v>
      </c>
      <c r="F32" s="18">
        <f t="shared" si="0"/>
        <v>0.28421052631578947</v>
      </c>
      <c r="G32" s="9">
        <f t="shared" si="1"/>
        <v>1512</v>
      </c>
      <c r="H32" s="67">
        <f t="shared" si="2"/>
        <v>5320</v>
      </c>
      <c r="I32" s="18">
        <f t="shared" si="3"/>
        <v>4.8885376656313748E-3</v>
      </c>
      <c r="J32" s="18">
        <f t="shared" si="10"/>
        <v>0.44622608567805477</v>
      </c>
      <c r="K32" s="67">
        <f t="shared" si="4"/>
        <v>3808</v>
      </c>
      <c r="L32" s="58">
        <f t="shared" si="5"/>
        <v>4.7108773266760851E-3</v>
      </c>
      <c r="M32" s="25">
        <f t="shared" si="11"/>
        <v>0.4472253080997895</v>
      </c>
      <c r="N32" s="92" t="str">
        <f ca="1">OFFSET(ＡＢＣ分析売上構成!$B$4,MATCH(B32,ＡＢＣ分析売上構成!$B$5:$B$65,0),12)</f>
        <v>Ａ</v>
      </c>
      <c r="O32" s="142" t="str">
        <f ca="1">OFFSET(ＡＢＣ分析粗利構成!$B$4,MATCH(B32,ＡＢＣ分析粗利構成!$B$5:$B$66,0),12)</f>
        <v>Ａ</v>
      </c>
      <c r="P32" s="144" t="str">
        <f ca="1">OFFSET(ＡＢＣ分析販売数量!$B$4,MATCH(B32,ＡＢＣ分析販売数量!$B$5:$B$66,0),12)</f>
        <v>Ａ</v>
      </c>
      <c r="Q32" s="105" t="str">
        <f t="shared" ca="1" si="6"/>
        <v>ＡＡＡ</v>
      </c>
      <c r="R32" s="106">
        <f ca="1">IF(Q32=$R$1,COUNTIF($Q$5:Q32,$R$1),"")</f>
        <v>18</v>
      </c>
      <c r="T32" s="92" t="str">
        <f t="shared" ca="1" si="7"/>
        <v>ＡＡ</v>
      </c>
      <c r="U32" s="92" t="str">
        <f t="shared" ca="1" si="8"/>
        <v>ＡＡ</v>
      </c>
      <c r="V32" s="92" t="str">
        <f t="shared" ca="1" si="9"/>
        <v>ＡＡ</v>
      </c>
      <c r="W32" s="124">
        <f ca="1">IF(T32=$W$4,COUNTIF($T$5:T32,$W$4),"")</f>
        <v>18</v>
      </c>
      <c r="X32" s="103" t="str">
        <f ca="1">IF(T32=$X$4,COUNTIF($T$5:T32,$X$4),"")</f>
        <v/>
      </c>
      <c r="Y32" s="103" t="str">
        <f ca="1">IF(T32=$Y$4,COUNTIF($T$5:T32,$Y$4),"")</f>
        <v/>
      </c>
      <c r="Z32" s="103" t="str">
        <f ca="1">IF(T32=$Z$4,COUNTIF($T$5:T32,$Z$4),"")</f>
        <v/>
      </c>
      <c r="AA32" s="103" t="str">
        <f ca="1">IF(T32=$AA$4,COUNTIF($T$5:T32,$AA$4),"")</f>
        <v/>
      </c>
      <c r="AB32" s="103" t="str">
        <f ca="1">IF(T32=$AB$4,COUNTIF($T$5:T32,$AB$4),"")</f>
        <v/>
      </c>
      <c r="AC32" s="104" t="str">
        <f ca="1">IF(T32=$AC$4,COUNTIF($T$5:T32,$AC$4),"")</f>
        <v/>
      </c>
      <c r="AD32" s="103" t="str">
        <f ca="1">IF(T32=$AD$4,COUNTIF($T$5:T32,$AD$4),"")</f>
        <v/>
      </c>
      <c r="AE32" s="106" t="str">
        <f ca="1">IF(T32=$AE$4,COUNTIF($T$5:T32,$AE$4),"")</f>
        <v/>
      </c>
      <c r="AF32" s="105">
        <f ca="1">IF(U32=$AF$4,COUNTIF($U$5:U32,$AF$4),"")</f>
        <v>26</v>
      </c>
      <c r="AG32" s="103" t="str">
        <f ca="1">IF(U32=$AG$4,COUNTIF($U$5:U32,$AG$4),"")</f>
        <v/>
      </c>
      <c r="AH32" s="103" t="str">
        <f ca="1">IF(U32=$AH$4,COUNTIF($U$5:U32,$AH$4),"")</f>
        <v/>
      </c>
      <c r="AI32" s="103" t="str">
        <f ca="1">IF(U32=$AI$4,COUNTIF($U$5:U32,$AI$4),"")</f>
        <v/>
      </c>
      <c r="AJ32" s="103" t="str">
        <f ca="1">IF(U32=$AJ$4,COUNTIF($U$5:U32,$AJ$4),"")</f>
        <v/>
      </c>
      <c r="AK32" s="103" t="str">
        <f ca="1">IF(U32=$AK$4,COUNTIF($U$5:U32,$AK$4),"")</f>
        <v/>
      </c>
      <c r="AL32" s="103" t="str">
        <f ca="1">IF(U32=$AL$4,COUNTIF($U$5:U32,$AL$4),"")</f>
        <v/>
      </c>
      <c r="AM32" s="103" t="str">
        <f ca="1">IF(U32=$AM$4,COUNTIF($U$5:U32,$AM$4),"")</f>
        <v/>
      </c>
      <c r="AN32" s="106" t="str">
        <f ca="1">IF(U32=$AN$4,COUNTIF($U$5:U32,$AN$4),"")</f>
        <v/>
      </c>
      <c r="AO32" s="105">
        <f ca="1">IF(U32=$AO$4,COUNTIF($U$5:U32,$AO$4),"")</f>
        <v>26</v>
      </c>
      <c r="AP32" s="103" t="str">
        <f ca="1">IF(U32=$AP$4,COUNTIF($U$5:U32,$AP$4),"")</f>
        <v/>
      </c>
      <c r="AQ32" s="103" t="str">
        <f ca="1">IF(U32=$AQ$4,COUNTIF($U$5:U32,$AQ$4),"")</f>
        <v/>
      </c>
      <c r="AR32" s="103" t="str">
        <f ca="1">IF(U32=$AR$4,COUNTIF($U$5:U32,$AR$4),"")</f>
        <v/>
      </c>
      <c r="AS32" s="103" t="str">
        <f ca="1">IF(U32=$AS$4,COUNTIF($U$5:U32,$AS$4),"")</f>
        <v/>
      </c>
      <c r="AT32" s="103" t="str">
        <f ca="1">IF(U32=$AT$4,COUNTIF($U$5:U32,$AT$4),"")</f>
        <v/>
      </c>
      <c r="AU32" s="103" t="str">
        <f ca="1">IF(U32=$AU$4,COUNTIF($U$5:U32,$AU$4),"")</f>
        <v/>
      </c>
      <c r="AV32" s="103" t="str">
        <f ca="1">IF(U32=$AV$4,COUNTIF($U$5:U32,$AV$4),"")</f>
        <v/>
      </c>
      <c r="AW32" s="106" t="str">
        <f ca="1">IF(U32=$AW$4,COUNTIF($U$5:U32,$AW$4),"")</f>
        <v/>
      </c>
    </row>
    <row r="33" spans="1:49" ht="16.5" customHeight="1">
      <c r="A33" s="65">
        <v>68</v>
      </c>
      <c r="B33" s="93" t="s">
        <v>70</v>
      </c>
      <c r="C33" s="94">
        <v>380</v>
      </c>
      <c r="D33" s="95">
        <v>115</v>
      </c>
      <c r="E33" s="53">
        <f>販売数入力シート!C33</f>
        <v>18</v>
      </c>
      <c r="F33" s="18">
        <f t="shared" si="0"/>
        <v>0.30263157894736842</v>
      </c>
      <c r="G33" s="9">
        <f t="shared" si="1"/>
        <v>2070</v>
      </c>
      <c r="H33" s="67">
        <f t="shared" si="2"/>
        <v>6840</v>
      </c>
      <c r="I33" s="18">
        <f t="shared" si="3"/>
        <v>6.2852627129546248E-3</v>
      </c>
      <c r="J33" s="18">
        <f t="shared" si="10"/>
        <v>0.45251134839100937</v>
      </c>
      <c r="K33" s="67">
        <f t="shared" si="4"/>
        <v>4770</v>
      </c>
      <c r="L33" s="58">
        <f t="shared" si="5"/>
        <v>5.9009676597281844E-3</v>
      </c>
      <c r="M33" s="25">
        <f t="shared" si="11"/>
        <v>0.45312627575951769</v>
      </c>
      <c r="N33" s="92" t="str">
        <f ca="1">OFFSET(ＡＢＣ分析売上構成!$B$4,MATCH(B33,ＡＢＣ分析売上構成!$B$5:$B$65,0),12)</f>
        <v>Ａ</v>
      </c>
      <c r="O33" s="142" t="str">
        <f ca="1">OFFSET(ＡＢＣ分析粗利構成!$B$4,MATCH(B33,ＡＢＣ分析粗利構成!$B$5:$B$66,0),12)</f>
        <v>Ｂ</v>
      </c>
      <c r="P33" s="144" t="str">
        <f ca="1">OFFSET(ＡＢＣ分析販売数量!$B$4,MATCH(B33,ＡＢＣ分析販売数量!$B$5:$B$66,0),12)</f>
        <v>Ａ</v>
      </c>
      <c r="Q33" s="105" t="str">
        <f t="shared" ca="1" si="6"/>
        <v>ＡＢＡ</v>
      </c>
      <c r="R33" s="106" t="str">
        <f ca="1">IF(Q33=$R$1,COUNTIF($Q$5:Q33,$R$1),"")</f>
        <v/>
      </c>
      <c r="T33" s="92" t="str">
        <f t="shared" ca="1" si="7"/>
        <v>ＡＢ</v>
      </c>
      <c r="U33" s="92" t="str">
        <f t="shared" ca="1" si="8"/>
        <v>ＡＡ</v>
      </c>
      <c r="V33" s="92" t="str">
        <f t="shared" ca="1" si="9"/>
        <v>ＢＡ</v>
      </c>
      <c r="W33" s="124" t="str">
        <f ca="1">IF(T33=$W$4,COUNTIF($T$5:T33,$W$4),"")</f>
        <v/>
      </c>
      <c r="X33" s="103">
        <f ca="1">IF(T33=$X$4,COUNTIF($T$5:T33,$X$4),"")</f>
        <v>9</v>
      </c>
      <c r="Y33" s="103" t="str">
        <f ca="1">IF(T33=$Y$4,COUNTIF($T$5:T33,$Y$4),"")</f>
        <v/>
      </c>
      <c r="Z33" s="103" t="str">
        <f ca="1">IF(T33=$Z$4,COUNTIF($T$5:T33,$Z$4),"")</f>
        <v/>
      </c>
      <c r="AA33" s="103" t="str">
        <f ca="1">IF(T33=$AA$4,COUNTIF($T$5:T33,$AA$4),"")</f>
        <v/>
      </c>
      <c r="AB33" s="103" t="str">
        <f ca="1">IF(T33=$AB$4,COUNTIF($T$5:T33,$AB$4),"")</f>
        <v/>
      </c>
      <c r="AC33" s="104" t="str">
        <f ca="1">IF(T33=$AC$4,COUNTIF($T$5:T33,$AC$4),"")</f>
        <v/>
      </c>
      <c r="AD33" s="103" t="str">
        <f ca="1">IF(T33=$AD$4,COUNTIF($T$5:T33,$AD$4),"")</f>
        <v/>
      </c>
      <c r="AE33" s="106" t="str">
        <f ca="1">IF(T33=$AE$4,COUNTIF($T$5:T33,$AE$4),"")</f>
        <v/>
      </c>
      <c r="AF33" s="105">
        <f ca="1">IF(U33=$AF$4,COUNTIF($U$5:U33,$AF$4),"")</f>
        <v>27</v>
      </c>
      <c r="AG33" s="103" t="str">
        <f ca="1">IF(U33=$AG$4,COUNTIF($U$5:U33,$AG$4),"")</f>
        <v/>
      </c>
      <c r="AH33" s="103" t="str">
        <f ca="1">IF(U33=$AH$4,COUNTIF($U$5:U33,$AH$4),"")</f>
        <v/>
      </c>
      <c r="AI33" s="103" t="str">
        <f ca="1">IF(U33=$AI$4,COUNTIF($U$5:U33,$AI$4),"")</f>
        <v/>
      </c>
      <c r="AJ33" s="103" t="str">
        <f ca="1">IF(U33=$AJ$4,COUNTIF($U$5:U33,$AJ$4),"")</f>
        <v/>
      </c>
      <c r="AK33" s="103" t="str">
        <f ca="1">IF(U33=$AK$4,COUNTIF($U$5:U33,$AK$4),"")</f>
        <v/>
      </c>
      <c r="AL33" s="103" t="str">
        <f ca="1">IF(U33=$AL$4,COUNTIF($U$5:U33,$AL$4),"")</f>
        <v/>
      </c>
      <c r="AM33" s="103" t="str">
        <f ca="1">IF(U33=$AM$4,COUNTIF($U$5:U33,$AM$4),"")</f>
        <v/>
      </c>
      <c r="AN33" s="106" t="str">
        <f ca="1">IF(U33=$AN$4,COUNTIF($U$5:U33,$AN$4),"")</f>
        <v/>
      </c>
      <c r="AO33" s="105">
        <f ca="1">IF(U33=$AO$4,COUNTIF($U$5:U33,$AO$4),"")</f>
        <v>27</v>
      </c>
      <c r="AP33" s="103" t="str">
        <f ca="1">IF(U33=$AP$4,COUNTIF($U$5:U33,$AP$4),"")</f>
        <v/>
      </c>
      <c r="AQ33" s="103" t="str">
        <f ca="1">IF(U33=$AQ$4,COUNTIF($U$5:U33,$AQ$4),"")</f>
        <v/>
      </c>
      <c r="AR33" s="103" t="str">
        <f ca="1">IF(U33=$AR$4,COUNTIF($U$5:U33,$AR$4),"")</f>
        <v/>
      </c>
      <c r="AS33" s="103" t="str">
        <f ca="1">IF(U33=$AS$4,COUNTIF($U$5:U33,$AS$4),"")</f>
        <v/>
      </c>
      <c r="AT33" s="103" t="str">
        <f ca="1">IF(U33=$AT$4,COUNTIF($U$5:U33,$AT$4),"")</f>
        <v/>
      </c>
      <c r="AU33" s="103" t="str">
        <f ca="1">IF(U33=$AU$4,COUNTIF($U$5:U33,$AU$4),"")</f>
        <v/>
      </c>
      <c r="AV33" s="103" t="str">
        <f ca="1">IF(U33=$AV$4,COUNTIF($U$5:U33,$AV$4),"")</f>
        <v/>
      </c>
      <c r="AW33" s="106" t="str">
        <f ca="1">IF(U33=$AW$4,COUNTIF($U$5:U33,$AW$4),"")</f>
        <v/>
      </c>
    </row>
    <row r="34" spans="1:49" ht="16.5" customHeight="1">
      <c r="A34" s="65">
        <v>69</v>
      </c>
      <c r="B34" s="93" t="s">
        <v>71</v>
      </c>
      <c r="C34" s="94">
        <v>600</v>
      </c>
      <c r="D34" s="95">
        <v>125</v>
      </c>
      <c r="E34" s="53">
        <f>販売数入力シート!C34</f>
        <v>26</v>
      </c>
      <c r="F34" s="18">
        <f t="shared" si="0"/>
        <v>0.20833333333333334</v>
      </c>
      <c r="G34" s="9">
        <f t="shared" si="1"/>
        <v>3250</v>
      </c>
      <c r="H34" s="67">
        <f t="shared" si="2"/>
        <v>15600</v>
      </c>
      <c r="I34" s="18">
        <f t="shared" si="3"/>
        <v>1.4334809696212302E-2</v>
      </c>
      <c r="J34" s="18">
        <f t="shared" si="10"/>
        <v>0.46684615808722169</v>
      </c>
      <c r="K34" s="67">
        <f t="shared" si="4"/>
        <v>12350</v>
      </c>
      <c r="L34" s="58">
        <f t="shared" si="5"/>
        <v>1.5278186708101275E-2</v>
      </c>
      <c r="M34" s="25">
        <f t="shared" si="11"/>
        <v>0.46840446246761896</v>
      </c>
      <c r="N34" s="142" t="str">
        <f ca="1">OFFSET(ＡＢＣ分析売上構成!$B$4,MATCH(B34,ＡＢＣ分析売上構成!$B$5:$B$66,0),12)</f>
        <v>Ａ</v>
      </c>
      <c r="O34" s="142" t="str">
        <f ca="1">OFFSET(ＡＢＣ分析粗利構成!$B$4,MATCH(B34,ＡＢＣ分析粗利構成!$B$5:$B$66,0),12)</f>
        <v>Ｂ</v>
      </c>
      <c r="P34" s="144" t="str">
        <f ca="1">OFFSET(ＡＢＣ分析販売数量!$B$4,MATCH(B34,ＡＢＣ分析販売数量!$B$5:$B$66,0),12)</f>
        <v>Ａ</v>
      </c>
      <c r="Q34" s="105" t="str">
        <f t="shared" ca="1" si="6"/>
        <v>ＡＢＡ</v>
      </c>
      <c r="R34" s="106" t="str">
        <f ca="1">IF(Q34=$R$1,COUNTIF($Q$5:Q34,$R$1),"")</f>
        <v/>
      </c>
      <c r="T34" s="92" t="str">
        <f t="shared" ca="1" si="7"/>
        <v>ＡＢ</v>
      </c>
      <c r="U34" s="92" t="str">
        <f t="shared" ca="1" si="8"/>
        <v>ＡＡ</v>
      </c>
      <c r="V34" s="92" t="str">
        <f t="shared" ca="1" si="9"/>
        <v>ＢＡ</v>
      </c>
      <c r="W34" s="124" t="str">
        <f ca="1">IF(T34=$W$4,COUNTIF($T$5:T34,$W$4),"")</f>
        <v/>
      </c>
      <c r="X34" s="103">
        <f ca="1">IF(T34=$X$4,COUNTIF($T$5:T34,$X$4),"")</f>
        <v>10</v>
      </c>
      <c r="Y34" s="103" t="str">
        <f ca="1">IF(T34=$Y$4,COUNTIF($T$5:T34,$Y$4),"")</f>
        <v/>
      </c>
      <c r="Z34" s="103" t="str">
        <f ca="1">IF(T34=$Z$4,COUNTIF($T$5:T34,$Z$4),"")</f>
        <v/>
      </c>
      <c r="AA34" s="103" t="str">
        <f ca="1">IF(T34=$AA$4,COUNTIF($T$5:T34,$AA$4),"")</f>
        <v/>
      </c>
      <c r="AB34" s="103" t="str">
        <f ca="1">IF(T34=$AB$4,COUNTIF($T$5:T34,$AB$4),"")</f>
        <v/>
      </c>
      <c r="AC34" s="104" t="str">
        <f ca="1">IF(T34=$AC$4,COUNTIF($T$5:T34,$AC$4),"")</f>
        <v/>
      </c>
      <c r="AD34" s="103" t="str">
        <f ca="1">IF(T34=$AD$4,COUNTIF($T$5:T34,$AD$4),"")</f>
        <v/>
      </c>
      <c r="AE34" s="106" t="str">
        <f ca="1">IF(T34=$AE$4,COUNTIF($T$5:T34,$AE$4),"")</f>
        <v/>
      </c>
      <c r="AF34" s="105">
        <f ca="1">IF(U34=$AF$4,COUNTIF($U$5:U34,$AF$4),"")</f>
        <v>28</v>
      </c>
      <c r="AG34" s="103" t="str">
        <f ca="1">IF(U34=$AG$4,COUNTIF($U$5:U34,$AG$4),"")</f>
        <v/>
      </c>
      <c r="AH34" s="103" t="str">
        <f ca="1">IF(U34=$AH$4,COUNTIF($U$5:U34,$AH$4),"")</f>
        <v/>
      </c>
      <c r="AI34" s="103" t="str">
        <f ca="1">IF(U34=$AI$4,COUNTIF($U$5:U34,$AI$4),"")</f>
        <v/>
      </c>
      <c r="AJ34" s="103" t="str">
        <f ca="1">IF(U34=$AJ$4,COUNTIF($U$5:U34,$AJ$4),"")</f>
        <v/>
      </c>
      <c r="AK34" s="103" t="str">
        <f ca="1">IF(U34=$AK$4,COUNTIF($U$5:U34,$AK$4),"")</f>
        <v/>
      </c>
      <c r="AL34" s="103" t="str">
        <f ca="1">IF(U34=$AL$4,COUNTIF($U$5:U34,$AL$4),"")</f>
        <v/>
      </c>
      <c r="AM34" s="103" t="str">
        <f ca="1">IF(U34=$AM$4,COUNTIF($U$5:U34,$AM$4),"")</f>
        <v/>
      </c>
      <c r="AN34" s="106" t="str">
        <f ca="1">IF(U34=$AN$4,COUNTIF($U$5:U34,$AN$4),"")</f>
        <v/>
      </c>
      <c r="AO34" s="105">
        <f ca="1">IF(U34=$AO$4,COUNTIF($U$5:U34,$AO$4),"")</f>
        <v>28</v>
      </c>
      <c r="AP34" s="103" t="str">
        <f ca="1">IF(U34=$AP$4,COUNTIF($U$5:U34,$AP$4),"")</f>
        <v/>
      </c>
      <c r="AQ34" s="103" t="str">
        <f ca="1">IF(U34=$AQ$4,COUNTIF($U$5:U34,$AQ$4),"")</f>
        <v/>
      </c>
      <c r="AR34" s="103" t="str">
        <f ca="1">IF(U34=$AR$4,COUNTIF($U$5:U34,$AR$4),"")</f>
        <v/>
      </c>
      <c r="AS34" s="103" t="str">
        <f ca="1">IF(U34=$AS$4,COUNTIF($U$5:U34,$AS$4),"")</f>
        <v/>
      </c>
      <c r="AT34" s="103" t="str">
        <f ca="1">IF(U34=$AT$4,COUNTIF($U$5:U34,$AT$4),"")</f>
        <v/>
      </c>
      <c r="AU34" s="103" t="str">
        <f ca="1">IF(U34=$AU$4,COUNTIF($U$5:U34,$AU$4),"")</f>
        <v/>
      </c>
      <c r="AV34" s="103" t="str">
        <f ca="1">IF(U34=$AV$4,COUNTIF($U$5:U34,$AV$4),"")</f>
        <v/>
      </c>
      <c r="AW34" s="106" t="str">
        <f ca="1">IF(U34=$AW$4,COUNTIF($U$5:U34,$AW$4),"")</f>
        <v/>
      </c>
    </row>
    <row r="35" spans="1:49" ht="16.5" customHeight="1">
      <c r="A35" s="65">
        <v>70</v>
      </c>
      <c r="B35" s="93" t="s">
        <v>70</v>
      </c>
      <c r="C35" s="94">
        <v>400</v>
      </c>
      <c r="D35" s="95">
        <v>95</v>
      </c>
      <c r="E35" s="53">
        <f>販売数入力シート!C35</f>
        <v>41</v>
      </c>
      <c r="F35" s="18">
        <f t="shared" si="0"/>
        <v>0.23749999999999999</v>
      </c>
      <c r="G35" s="9">
        <f t="shared" si="1"/>
        <v>3895</v>
      </c>
      <c r="H35" s="67">
        <f t="shared" si="2"/>
        <v>16400</v>
      </c>
      <c r="I35" s="18">
        <f t="shared" si="3"/>
        <v>1.5069928142171908E-2</v>
      </c>
      <c r="J35" s="18">
        <f t="shared" si="10"/>
        <v>0.48191608622939358</v>
      </c>
      <c r="K35" s="67">
        <f t="shared" si="4"/>
        <v>12505</v>
      </c>
      <c r="L35" s="58">
        <f t="shared" si="5"/>
        <v>1.5469937229538983E-2</v>
      </c>
      <c r="M35" s="25">
        <f t="shared" si="11"/>
        <v>0.48387439969715795</v>
      </c>
      <c r="N35" s="142" t="str">
        <f ca="1">OFFSET(ＡＢＣ分析売上構成!$B$4,MATCH(B35,ＡＢＣ分析売上構成!$B$5:$B$66,0),12)</f>
        <v>Ａ</v>
      </c>
      <c r="O35" s="142" t="str">
        <f ca="1">OFFSET(ＡＢＣ分析粗利構成!$B$4,MATCH(B35,ＡＢＣ分析粗利構成!$B$5:$B$66,0),12)</f>
        <v>Ｂ</v>
      </c>
      <c r="P35" s="144" t="str">
        <f ca="1">OFFSET(ＡＢＣ分析販売数量!$B$4,MATCH(B35,ＡＢＣ分析販売数量!$B$5:$B$66,0),12)</f>
        <v>Ａ</v>
      </c>
      <c r="Q35" s="105" t="str">
        <f t="shared" ca="1" si="6"/>
        <v>ＡＢＡ</v>
      </c>
      <c r="R35" s="106" t="str">
        <f ca="1">IF(Q35=$R$1,COUNTIF($Q$5:Q35,$R$1),"")</f>
        <v/>
      </c>
      <c r="T35" s="92" t="str">
        <f t="shared" ca="1" si="7"/>
        <v>ＡＢ</v>
      </c>
      <c r="U35" s="92" t="str">
        <f t="shared" ca="1" si="8"/>
        <v>ＡＡ</v>
      </c>
      <c r="V35" s="92" t="str">
        <f t="shared" ca="1" si="9"/>
        <v>ＢＡ</v>
      </c>
      <c r="W35" s="124" t="str">
        <f ca="1">IF(T35=$W$4,COUNTIF($T$5:T35,$W$4),"")</f>
        <v/>
      </c>
      <c r="X35" s="103">
        <f ca="1">IF(T35=$X$4,COUNTIF($T$5:T35,$X$4),"")</f>
        <v>11</v>
      </c>
      <c r="Y35" s="103" t="str">
        <f ca="1">IF(T35=$Y$4,COUNTIF($T$5:T35,$Y$4),"")</f>
        <v/>
      </c>
      <c r="Z35" s="103" t="str">
        <f ca="1">IF(T35=$Z$4,COUNTIF($T$5:T35,$Z$4),"")</f>
        <v/>
      </c>
      <c r="AA35" s="103" t="str">
        <f ca="1">IF(T35=$AA$4,COUNTIF($T$5:T35,$AA$4),"")</f>
        <v/>
      </c>
      <c r="AB35" s="103" t="str">
        <f ca="1">IF(T35=$AB$4,COUNTIF($T$5:T35,$AB$4),"")</f>
        <v/>
      </c>
      <c r="AC35" s="104" t="str">
        <f ca="1">IF(T35=$AC$4,COUNTIF($T$5:T35,$AC$4),"")</f>
        <v/>
      </c>
      <c r="AD35" s="103" t="str">
        <f ca="1">IF(T35=$AD$4,COUNTIF($T$5:T35,$AD$4),"")</f>
        <v/>
      </c>
      <c r="AE35" s="106" t="str">
        <f ca="1">IF(T35=$AE$4,COUNTIF($T$5:T35,$AE$4),"")</f>
        <v/>
      </c>
      <c r="AF35" s="105">
        <f ca="1">IF(U35=$AF$4,COUNTIF($U$5:U35,$AF$4),"")</f>
        <v>29</v>
      </c>
      <c r="AG35" s="103" t="str">
        <f ca="1">IF(U35=$AG$4,COUNTIF($U$5:U35,$AG$4),"")</f>
        <v/>
      </c>
      <c r="AH35" s="103" t="str">
        <f ca="1">IF(U35=$AH$4,COUNTIF($U$5:U35,$AH$4),"")</f>
        <v/>
      </c>
      <c r="AI35" s="103" t="str">
        <f ca="1">IF(U35=$AI$4,COUNTIF($U$5:U35,$AI$4),"")</f>
        <v/>
      </c>
      <c r="AJ35" s="103" t="str">
        <f ca="1">IF(U35=$AJ$4,COUNTIF($U$5:U35,$AJ$4),"")</f>
        <v/>
      </c>
      <c r="AK35" s="103" t="str">
        <f ca="1">IF(U35=$AK$4,COUNTIF($U$5:U35,$AK$4),"")</f>
        <v/>
      </c>
      <c r="AL35" s="103" t="str">
        <f ca="1">IF(U35=$AL$4,COUNTIF($U$5:U35,$AL$4),"")</f>
        <v/>
      </c>
      <c r="AM35" s="103" t="str">
        <f ca="1">IF(U35=$AM$4,COUNTIF($U$5:U35,$AM$4),"")</f>
        <v/>
      </c>
      <c r="AN35" s="106" t="str">
        <f ca="1">IF(U35=$AN$4,COUNTIF($U$5:U35,$AN$4),"")</f>
        <v/>
      </c>
      <c r="AO35" s="105">
        <f ca="1">IF(U35=$AO$4,COUNTIF($U$5:U35,$AO$4),"")</f>
        <v>29</v>
      </c>
      <c r="AP35" s="103" t="str">
        <f ca="1">IF(U35=$AP$4,COUNTIF($U$5:U35,$AP$4),"")</f>
        <v/>
      </c>
      <c r="AQ35" s="103" t="str">
        <f ca="1">IF(U35=$AQ$4,COUNTIF($U$5:U35,$AQ$4),"")</f>
        <v/>
      </c>
      <c r="AR35" s="103" t="str">
        <f ca="1">IF(U35=$AR$4,COUNTIF($U$5:U35,$AR$4),"")</f>
        <v/>
      </c>
      <c r="AS35" s="103" t="str">
        <f ca="1">IF(U35=$AS$4,COUNTIF($U$5:U35,$AS$4),"")</f>
        <v/>
      </c>
      <c r="AT35" s="103" t="str">
        <f ca="1">IF(U35=$AT$4,COUNTIF($U$5:U35,$AT$4),"")</f>
        <v/>
      </c>
      <c r="AU35" s="103" t="str">
        <f ca="1">IF(U35=$AU$4,COUNTIF($U$5:U35,$AU$4),"")</f>
        <v/>
      </c>
      <c r="AV35" s="103" t="str">
        <f ca="1">IF(U35=$AV$4,COUNTIF($U$5:U35,$AV$4),"")</f>
        <v/>
      </c>
      <c r="AW35" s="106" t="str">
        <f ca="1">IF(U35=$AW$4,COUNTIF($U$5:U35,$AW$4),"")</f>
        <v/>
      </c>
    </row>
    <row r="36" spans="1:49" ht="16.5" customHeight="1">
      <c r="A36" s="65">
        <v>71</v>
      </c>
      <c r="B36" s="93" t="s">
        <v>72</v>
      </c>
      <c r="C36" s="94">
        <v>420</v>
      </c>
      <c r="D36" s="95">
        <v>105</v>
      </c>
      <c r="E36" s="53">
        <f>販売数入力シート!C36</f>
        <v>77</v>
      </c>
      <c r="F36" s="18">
        <f t="shared" si="0"/>
        <v>0.25</v>
      </c>
      <c r="G36" s="9">
        <f t="shared" si="1"/>
        <v>8085</v>
      </c>
      <c r="H36" s="67">
        <f t="shared" si="2"/>
        <v>32340</v>
      </c>
      <c r="I36" s="18">
        <f t="shared" si="3"/>
        <v>2.9717163177917044E-2</v>
      </c>
      <c r="J36" s="18">
        <f t="shared" si="10"/>
        <v>0.51163324940731059</v>
      </c>
      <c r="K36" s="67">
        <f t="shared" si="4"/>
        <v>24255</v>
      </c>
      <c r="L36" s="58">
        <f t="shared" si="5"/>
        <v>3.000586385465558E-2</v>
      </c>
      <c r="M36" s="25">
        <f t="shared" si="11"/>
        <v>0.51388026355181349</v>
      </c>
      <c r="N36" s="92" t="str">
        <f ca="1">OFFSET(ＡＢＣ分析売上構成!$B$4,MATCH(B36,ＡＢＣ分析売上構成!$B$5:$B$65,0),12)</f>
        <v>Ａ</v>
      </c>
      <c r="O36" s="142" t="str">
        <f ca="1">OFFSET(ＡＢＣ分析粗利構成!$B$4,MATCH(B36,ＡＢＣ分析粗利構成!$B$5:$B$66,0),12)</f>
        <v>Ａ</v>
      </c>
      <c r="P36" s="144" t="str">
        <f ca="1">OFFSET(ＡＢＣ分析販売数量!$B$4,MATCH(B36,ＡＢＣ分析販売数量!$B$5:$B$66,0),12)</f>
        <v>Ａ</v>
      </c>
      <c r="Q36" s="105" t="str">
        <f t="shared" ca="1" si="6"/>
        <v>ＡＡＡ</v>
      </c>
      <c r="R36" s="106">
        <f ca="1">IF(Q36=$R$1,COUNTIF($Q$5:Q36,$R$1),"")</f>
        <v>19</v>
      </c>
      <c r="T36" s="92" t="str">
        <f t="shared" ca="1" si="7"/>
        <v>ＡＡ</v>
      </c>
      <c r="U36" s="92" t="str">
        <f t="shared" ca="1" si="8"/>
        <v>ＡＡ</v>
      </c>
      <c r="V36" s="92" t="str">
        <f t="shared" ca="1" si="9"/>
        <v>ＡＡ</v>
      </c>
      <c r="W36" s="124">
        <f ca="1">IF(T36=$W$4,COUNTIF($T$5:T36,$W$4),"")</f>
        <v>19</v>
      </c>
      <c r="X36" s="103" t="str">
        <f ca="1">IF(T36=$X$4,COUNTIF($T$5:T36,$X$4),"")</f>
        <v/>
      </c>
      <c r="Y36" s="103" t="str">
        <f ca="1">IF(T36=$Y$4,COUNTIF($T$5:T36,$Y$4),"")</f>
        <v/>
      </c>
      <c r="Z36" s="103" t="str">
        <f ca="1">IF(T36=$Z$4,COUNTIF($T$5:T36,$Z$4),"")</f>
        <v/>
      </c>
      <c r="AA36" s="103" t="str">
        <f ca="1">IF(T36=$AA$4,COUNTIF($T$5:T36,$AA$4),"")</f>
        <v/>
      </c>
      <c r="AB36" s="103" t="str">
        <f ca="1">IF(T36=$AB$4,COUNTIF($T$5:T36,$AB$4),"")</f>
        <v/>
      </c>
      <c r="AC36" s="104" t="str">
        <f ca="1">IF(T36=$AC$4,COUNTIF($T$5:T36,$AC$4),"")</f>
        <v/>
      </c>
      <c r="AD36" s="103" t="str">
        <f ca="1">IF(T36=$AD$4,COUNTIF($T$5:T36,$AD$4),"")</f>
        <v/>
      </c>
      <c r="AE36" s="106" t="str">
        <f ca="1">IF(T36=$AE$4,COUNTIF($T$5:T36,$AE$4),"")</f>
        <v/>
      </c>
      <c r="AF36" s="105">
        <f ca="1">IF(U36=$AF$4,COUNTIF($U$5:U36,$AF$4),"")</f>
        <v>30</v>
      </c>
      <c r="AG36" s="103" t="str">
        <f ca="1">IF(U36=$AG$4,COUNTIF($U$5:U36,$AG$4),"")</f>
        <v/>
      </c>
      <c r="AH36" s="103" t="str">
        <f ca="1">IF(U36=$AH$4,COUNTIF($U$5:U36,$AH$4),"")</f>
        <v/>
      </c>
      <c r="AI36" s="103" t="str">
        <f ca="1">IF(U36=$AI$4,COUNTIF($U$5:U36,$AI$4),"")</f>
        <v/>
      </c>
      <c r="AJ36" s="103" t="str">
        <f ca="1">IF(U36=$AJ$4,COUNTIF($U$5:U36,$AJ$4),"")</f>
        <v/>
      </c>
      <c r="AK36" s="103" t="str">
        <f ca="1">IF(U36=$AK$4,COUNTIF($U$5:U36,$AK$4),"")</f>
        <v/>
      </c>
      <c r="AL36" s="103" t="str">
        <f ca="1">IF(U36=$AL$4,COUNTIF($U$5:U36,$AL$4),"")</f>
        <v/>
      </c>
      <c r="AM36" s="103" t="str">
        <f ca="1">IF(U36=$AM$4,COUNTIF($U$5:U36,$AM$4),"")</f>
        <v/>
      </c>
      <c r="AN36" s="106" t="str">
        <f ca="1">IF(U36=$AN$4,COUNTIF($U$5:U36,$AN$4),"")</f>
        <v/>
      </c>
      <c r="AO36" s="105">
        <f ca="1">IF(U36=$AO$4,COUNTIF($U$5:U36,$AO$4),"")</f>
        <v>30</v>
      </c>
      <c r="AP36" s="103" t="str">
        <f ca="1">IF(U36=$AP$4,COUNTIF($U$5:U36,$AP$4),"")</f>
        <v/>
      </c>
      <c r="AQ36" s="103" t="str">
        <f ca="1">IF(U36=$AQ$4,COUNTIF($U$5:U36,$AQ$4),"")</f>
        <v/>
      </c>
      <c r="AR36" s="103" t="str">
        <f ca="1">IF(U36=$AR$4,COUNTIF($U$5:U36,$AR$4),"")</f>
        <v/>
      </c>
      <c r="AS36" s="103" t="str">
        <f ca="1">IF(U36=$AS$4,COUNTIF($U$5:U36,$AS$4),"")</f>
        <v/>
      </c>
      <c r="AT36" s="103" t="str">
        <f ca="1">IF(U36=$AT$4,COUNTIF($U$5:U36,$AT$4),"")</f>
        <v/>
      </c>
      <c r="AU36" s="103" t="str">
        <f ca="1">IF(U36=$AU$4,COUNTIF($U$5:U36,$AU$4),"")</f>
        <v/>
      </c>
      <c r="AV36" s="103" t="str">
        <f ca="1">IF(U36=$AV$4,COUNTIF($U$5:U36,$AV$4),"")</f>
        <v/>
      </c>
      <c r="AW36" s="106" t="str">
        <f ca="1">IF(U36=$AW$4,COUNTIF($U$5:U36,$AW$4),"")</f>
        <v/>
      </c>
    </row>
    <row r="37" spans="1:49" ht="16.5" customHeight="1">
      <c r="A37" s="65">
        <v>72</v>
      </c>
      <c r="B37" s="93" t="s">
        <v>73</v>
      </c>
      <c r="C37" s="94">
        <v>420</v>
      </c>
      <c r="D37" s="95">
        <v>70</v>
      </c>
      <c r="E37" s="53">
        <f>販売数入力シート!C37</f>
        <v>45</v>
      </c>
      <c r="F37" s="18">
        <f t="shared" ref="F37:F65" si="12">IF(D37="","",D37/C37)</f>
        <v>0.16666666666666666</v>
      </c>
      <c r="G37" s="9">
        <f t="shared" ref="G37:G65" si="13">IF(D37="","",D37*E37)</f>
        <v>3150</v>
      </c>
      <c r="H37" s="67">
        <f t="shared" ref="H37:H65" si="14">IF(E37="","",E37*C37)</f>
        <v>18900</v>
      </c>
      <c r="I37" s="18">
        <f t="shared" ref="I37:I65" si="15">IF(H37="","",H37/H$3)</f>
        <v>1.7367173285795675E-2</v>
      </c>
      <c r="J37" s="18">
        <f t="shared" si="10"/>
        <v>0.52900042269310621</v>
      </c>
      <c r="K37" s="67">
        <f t="shared" ref="K37:K65" si="16">IF(E37="","",H37-G37)</f>
        <v>15750</v>
      </c>
      <c r="L37" s="58">
        <f t="shared" ref="L37:L65" si="17">IF(E37="","",K37/K$3)</f>
        <v>1.948432717834778E-2</v>
      </c>
      <c r="M37" s="25">
        <f t="shared" si="11"/>
        <v>0.53336459073016129</v>
      </c>
      <c r="N37" s="92" t="str">
        <f ca="1">OFFSET(ＡＢＣ分析売上構成!$B$4,MATCH(B37,ＡＢＣ分析売上構成!$B$5:$B$65,0),12)</f>
        <v>Ａ</v>
      </c>
      <c r="O37" s="142" t="str">
        <f ca="1">OFFSET(ＡＢＣ分析粗利構成!$B$4,MATCH(B37,ＡＢＣ分析粗利構成!$B$5:$B$66,0),12)</f>
        <v>Ｂ</v>
      </c>
      <c r="P37" s="144" t="str">
        <f ca="1">OFFSET(ＡＢＣ分析販売数量!$B$4,MATCH(B37,ＡＢＣ分析販売数量!$B$5:$B$66,0),12)</f>
        <v>Ａ</v>
      </c>
      <c r="Q37" s="105" t="str">
        <f t="shared" ref="Q37:Q64" ca="1" si="18">N37&amp;O37&amp;P37</f>
        <v>ＡＢＡ</v>
      </c>
      <c r="R37" s="106" t="str">
        <f ca="1">IF(Q37=$R$1,COUNTIF($Q$5:Q37,$R$1),"")</f>
        <v/>
      </c>
      <c r="T37" s="92" t="str">
        <f t="shared" ref="T37:T64" ca="1" si="19">N37&amp;O37</f>
        <v>ＡＢ</v>
      </c>
      <c r="U37" s="92" t="str">
        <f t="shared" ref="U37:U64" ca="1" si="20">N37&amp;P37</f>
        <v>ＡＡ</v>
      </c>
      <c r="V37" s="92" t="str">
        <f t="shared" ref="V37:V64" ca="1" si="21">O37&amp;P37</f>
        <v>ＢＡ</v>
      </c>
      <c r="W37" s="124" t="str">
        <f ca="1">IF(T37=$W$4,COUNTIF($T$5:T37,$W$4),"")</f>
        <v/>
      </c>
      <c r="X37" s="103">
        <f ca="1">IF(T37=$X$4,COUNTIF($T$5:T37,$X$4),"")</f>
        <v>12</v>
      </c>
      <c r="Y37" s="103" t="str">
        <f ca="1">IF(T37=$Y$4,COUNTIF($T$5:T37,$Y$4),"")</f>
        <v/>
      </c>
      <c r="Z37" s="103" t="str">
        <f ca="1">IF(T37=$Z$4,COUNTIF($T$5:T37,$Z$4),"")</f>
        <v/>
      </c>
      <c r="AA37" s="103" t="str">
        <f ca="1">IF(T37=$AA$4,COUNTIF($T$5:T37,$AA$4),"")</f>
        <v/>
      </c>
      <c r="AB37" s="103" t="str">
        <f ca="1">IF(T37=$AB$4,COUNTIF($T$5:T37,$AB$4),"")</f>
        <v/>
      </c>
      <c r="AC37" s="104" t="str">
        <f ca="1">IF(T37=$AC$4,COUNTIF($T$5:T37,$AC$4),"")</f>
        <v/>
      </c>
      <c r="AD37" s="103" t="str">
        <f ca="1">IF(T37=$AD$4,COUNTIF($T$5:T37,$AD$4),"")</f>
        <v/>
      </c>
      <c r="AE37" s="106" t="str">
        <f ca="1">IF(T37=$AE$4,COUNTIF($T$5:T37,$AE$4),"")</f>
        <v/>
      </c>
      <c r="AF37" s="105">
        <f ca="1">IF(U37=$AF$4,COUNTIF($U$5:U37,$AF$4),"")</f>
        <v>31</v>
      </c>
      <c r="AG37" s="103" t="str">
        <f ca="1">IF(U37=$AG$4,COUNTIF($U$5:U37,$AG$4),"")</f>
        <v/>
      </c>
      <c r="AH37" s="103" t="str">
        <f ca="1">IF(U37=$AH$4,COUNTIF($U$5:U37,$AH$4),"")</f>
        <v/>
      </c>
      <c r="AI37" s="103" t="str">
        <f ca="1">IF(U37=$AI$4,COUNTIF($U$5:U37,$AI$4),"")</f>
        <v/>
      </c>
      <c r="AJ37" s="103" t="str">
        <f ca="1">IF(U37=$AJ$4,COUNTIF($U$5:U37,$AJ$4),"")</f>
        <v/>
      </c>
      <c r="AK37" s="103" t="str">
        <f ca="1">IF(U37=$AK$4,COUNTIF($U$5:U37,$AK$4),"")</f>
        <v/>
      </c>
      <c r="AL37" s="103" t="str">
        <f ca="1">IF(U37=$AL$4,COUNTIF($U$5:U37,$AL$4),"")</f>
        <v/>
      </c>
      <c r="AM37" s="103" t="str">
        <f ca="1">IF(U37=$AM$4,COUNTIF($U$5:U37,$AM$4),"")</f>
        <v/>
      </c>
      <c r="AN37" s="106" t="str">
        <f ca="1">IF(U37=$AN$4,COUNTIF($U$5:U37,$AN$4),"")</f>
        <v/>
      </c>
      <c r="AO37" s="105">
        <f ca="1">IF(U37=$AO$4,COUNTIF($U$5:U37,$AO$4),"")</f>
        <v>31</v>
      </c>
      <c r="AP37" s="103" t="str">
        <f ca="1">IF(U37=$AP$4,COUNTIF($U$5:U37,$AP$4),"")</f>
        <v/>
      </c>
      <c r="AQ37" s="103" t="str">
        <f ca="1">IF(U37=$AQ$4,COUNTIF($U$5:U37,$AQ$4),"")</f>
        <v/>
      </c>
      <c r="AR37" s="103" t="str">
        <f ca="1">IF(U37=$AR$4,COUNTIF($U$5:U37,$AR$4),"")</f>
        <v/>
      </c>
      <c r="AS37" s="103" t="str">
        <f ca="1">IF(U37=$AS$4,COUNTIF($U$5:U37,$AS$4),"")</f>
        <v/>
      </c>
      <c r="AT37" s="103" t="str">
        <f ca="1">IF(U37=$AT$4,COUNTIF($U$5:U37,$AT$4),"")</f>
        <v/>
      </c>
      <c r="AU37" s="103" t="str">
        <f ca="1">IF(U37=$AU$4,COUNTIF($U$5:U37,$AU$4),"")</f>
        <v/>
      </c>
      <c r="AV37" s="103" t="str">
        <f ca="1">IF(U37=$AV$4,COUNTIF($U$5:U37,$AV$4),"")</f>
        <v/>
      </c>
      <c r="AW37" s="106" t="str">
        <f ca="1">IF(U37=$AW$4,COUNTIF($U$5:U37,$AW$4),"")</f>
        <v/>
      </c>
    </row>
    <row r="38" spans="1:49" ht="16.5" customHeight="1">
      <c r="A38" s="65">
        <v>73</v>
      </c>
      <c r="B38" s="93" t="s">
        <v>59</v>
      </c>
      <c r="C38" s="94">
        <v>300</v>
      </c>
      <c r="D38" s="95">
        <v>55</v>
      </c>
      <c r="E38" s="53">
        <f>販売数入力シート!C38</f>
        <v>18</v>
      </c>
      <c r="F38" s="18">
        <f t="shared" si="12"/>
        <v>0.18333333333333332</v>
      </c>
      <c r="G38" s="9">
        <f t="shared" si="13"/>
        <v>990</v>
      </c>
      <c r="H38" s="67">
        <f t="shared" si="14"/>
        <v>5400</v>
      </c>
      <c r="I38" s="18">
        <f t="shared" si="15"/>
        <v>4.9620495102273357E-3</v>
      </c>
      <c r="J38" s="18">
        <f t="shared" ref="J38:J65" si="22">IF(E38="","",J37+I38)</f>
        <v>0.53396247220333359</v>
      </c>
      <c r="K38" s="67">
        <f t="shared" si="16"/>
        <v>4410</v>
      </c>
      <c r="L38" s="58">
        <f t="shared" si="17"/>
        <v>5.4556116099373783E-3</v>
      </c>
      <c r="M38" s="25">
        <f t="shared" ref="M38:M65" si="23">IF(L38="","",M37+L38)</f>
        <v>0.53882020234009864</v>
      </c>
      <c r="N38" s="92" t="str">
        <f ca="1">OFFSET(ＡＢＣ分析売上構成!$B$4,MATCH(B38,ＡＢＣ分析売上構成!$B$5:$B$65,0),12)</f>
        <v>Ａ</v>
      </c>
      <c r="O38" s="142" t="str">
        <f ca="1">OFFSET(ＡＢＣ分析粗利構成!$B$4,MATCH(B38,ＡＢＣ分析粗利構成!$B$5:$B$66,0),12)</f>
        <v>Ａ</v>
      </c>
      <c r="P38" s="144" t="str">
        <f ca="1">OFFSET(ＡＢＣ分析販売数量!$B$4,MATCH(B38,ＡＢＣ分析販売数量!$B$5:$B$66,0),12)</f>
        <v>Ａ</v>
      </c>
      <c r="Q38" s="105" t="str">
        <f t="shared" ca="1" si="18"/>
        <v>ＡＡＡ</v>
      </c>
      <c r="R38" s="106">
        <f ca="1">IF(Q38=$R$1,COUNTIF($Q$5:Q38,$R$1),"")</f>
        <v>20</v>
      </c>
      <c r="T38" s="92" t="str">
        <f t="shared" ca="1" si="19"/>
        <v>ＡＡ</v>
      </c>
      <c r="U38" s="92" t="str">
        <f t="shared" ca="1" si="20"/>
        <v>ＡＡ</v>
      </c>
      <c r="V38" s="92" t="str">
        <f t="shared" ca="1" si="21"/>
        <v>ＡＡ</v>
      </c>
      <c r="W38" s="124">
        <f ca="1">IF(T38=$W$4,COUNTIF($T$5:T38,$W$4),"")</f>
        <v>20</v>
      </c>
      <c r="X38" s="103" t="str">
        <f ca="1">IF(T38=$X$4,COUNTIF($T$5:T38,$X$4),"")</f>
        <v/>
      </c>
      <c r="Y38" s="103" t="str">
        <f ca="1">IF(T38=$Y$4,COUNTIF($T$5:T38,$Y$4),"")</f>
        <v/>
      </c>
      <c r="Z38" s="103" t="str">
        <f ca="1">IF(T38=$Z$4,COUNTIF($T$5:T38,$Z$4),"")</f>
        <v/>
      </c>
      <c r="AA38" s="103" t="str">
        <f ca="1">IF(T38=$AA$4,COUNTIF($T$5:T38,$AA$4),"")</f>
        <v/>
      </c>
      <c r="AB38" s="103" t="str">
        <f ca="1">IF(T38=$AB$4,COUNTIF($T$5:T38,$AB$4),"")</f>
        <v/>
      </c>
      <c r="AC38" s="104" t="str">
        <f ca="1">IF(T38=$AC$4,COUNTIF($T$5:T38,$AC$4),"")</f>
        <v/>
      </c>
      <c r="AD38" s="103" t="str">
        <f ca="1">IF(T38=$AD$4,COUNTIF($T$5:T38,$AD$4),"")</f>
        <v/>
      </c>
      <c r="AE38" s="106" t="str">
        <f ca="1">IF(T38=$AE$4,COUNTIF($T$5:T38,$AE$4),"")</f>
        <v/>
      </c>
      <c r="AF38" s="105">
        <f ca="1">IF(U38=$AF$4,COUNTIF($U$5:U38,$AF$4),"")</f>
        <v>32</v>
      </c>
      <c r="AG38" s="103" t="str">
        <f ca="1">IF(U38=$AG$4,COUNTIF($U$5:U38,$AG$4),"")</f>
        <v/>
      </c>
      <c r="AH38" s="103" t="str">
        <f ca="1">IF(U38=$AH$4,COUNTIF($U$5:U38,$AH$4),"")</f>
        <v/>
      </c>
      <c r="AI38" s="103" t="str">
        <f ca="1">IF(U38=$AI$4,COUNTIF($U$5:U38,$AI$4),"")</f>
        <v/>
      </c>
      <c r="AJ38" s="103" t="str">
        <f ca="1">IF(U38=$AJ$4,COUNTIF($U$5:U38,$AJ$4),"")</f>
        <v/>
      </c>
      <c r="AK38" s="103" t="str">
        <f ca="1">IF(U38=$AK$4,COUNTIF($U$5:U38,$AK$4),"")</f>
        <v/>
      </c>
      <c r="AL38" s="103" t="str">
        <f ca="1">IF(U38=$AL$4,COUNTIF($U$5:U38,$AL$4),"")</f>
        <v/>
      </c>
      <c r="AM38" s="103" t="str">
        <f ca="1">IF(U38=$AM$4,COUNTIF($U$5:U38,$AM$4),"")</f>
        <v/>
      </c>
      <c r="AN38" s="106" t="str">
        <f ca="1">IF(U38=$AN$4,COUNTIF($U$5:U38,$AN$4),"")</f>
        <v/>
      </c>
      <c r="AO38" s="105">
        <f ca="1">IF(U38=$AO$4,COUNTIF($U$5:U38,$AO$4),"")</f>
        <v>32</v>
      </c>
      <c r="AP38" s="103" t="str">
        <f ca="1">IF(U38=$AP$4,COUNTIF($U$5:U38,$AP$4),"")</f>
        <v/>
      </c>
      <c r="AQ38" s="103" t="str">
        <f ca="1">IF(U38=$AQ$4,COUNTIF($U$5:U38,$AQ$4),"")</f>
        <v/>
      </c>
      <c r="AR38" s="103" t="str">
        <f ca="1">IF(U38=$AR$4,COUNTIF($U$5:U38,$AR$4),"")</f>
        <v/>
      </c>
      <c r="AS38" s="103" t="str">
        <f ca="1">IF(U38=$AS$4,COUNTIF($U$5:U38,$AS$4),"")</f>
        <v/>
      </c>
      <c r="AT38" s="103" t="str">
        <f ca="1">IF(U38=$AT$4,COUNTIF($U$5:U38,$AT$4),"")</f>
        <v/>
      </c>
      <c r="AU38" s="103" t="str">
        <f ca="1">IF(U38=$AU$4,COUNTIF($U$5:U38,$AU$4),"")</f>
        <v/>
      </c>
      <c r="AV38" s="103" t="str">
        <f ca="1">IF(U38=$AV$4,COUNTIF($U$5:U38,$AV$4),"")</f>
        <v/>
      </c>
      <c r="AW38" s="106" t="str">
        <f ca="1">IF(U38=$AW$4,COUNTIF($U$5:U38,$AW$4),"")</f>
        <v/>
      </c>
    </row>
    <row r="39" spans="1:49" ht="16.5" customHeight="1">
      <c r="A39" s="65">
        <v>74</v>
      </c>
      <c r="B39" s="93" t="s">
        <v>60</v>
      </c>
      <c r="C39" s="94">
        <v>450</v>
      </c>
      <c r="D39" s="95">
        <v>92</v>
      </c>
      <c r="E39" s="53">
        <f>販売数入力シート!C39</f>
        <v>5</v>
      </c>
      <c r="F39" s="18">
        <f t="shared" si="12"/>
        <v>0.20444444444444446</v>
      </c>
      <c r="G39" s="9">
        <f t="shared" si="13"/>
        <v>460</v>
      </c>
      <c r="H39" s="67">
        <f t="shared" si="14"/>
        <v>2250</v>
      </c>
      <c r="I39" s="18">
        <f t="shared" si="15"/>
        <v>2.0675206292613897E-3</v>
      </c>
      <c r="J39" s="18">
        <f t="shared" si="22"/>
        <v>0.536029992832595</v>
      </c>
      <c r="K39" s="67">
        <f t="shared" si="16"/>
        <v>1790</v>
      </c>
      <c r="L39" s="58">
        <f t="shared" si="17"/>
        <v>2.2144092475709538E-3</v>
      </c>
      <c r="M39" s="25">
        <f t="shared" si="23"/>
        <v>0.54103461158766963</v>
      </c>
      <c r="N39" s="92" t="str">
        <f ca="1">OFFSET(ＡＢＣ分析売上構成!$B$4,MATCH(B39,ＡＢＣ分析売上構成!$B$5:$B$66,0),12)</f>
        <v>Ａ</v>
      </c>
      <c r="O39" s="142" t="str">
        <f ca="1">OFFSET(ＡＢＣ分析粗利構成!$B$4,MATCH(B39,ＡＢＣ分析粗利構成!$B$5:$B$66,0),12)</f>
        <v>Ａ</v>
      </c>
      <c r="P39" s="144" t="str">
        <f ca="1">OFFSET(ＡＢＣ分析販売数量!$B$4,MATCH(B39,ＡＢＣ分析販売数量!$B$5:$B$66,0),12)</f>
        <v>Ａ</v>
      </c>
      <c r="Q39" s="105" t="str">
        <f t="shared" ca="1" si="18"/>
        <v>ＡＡＡ</v>
      </c>
      <c r="R39" s="106">
        <f ca="1">IF(Q39=$R$1,COUNTIF($Q$5:Q39,$R$1),"")</f>
        <v>21</v>
      </c>
      <c r="T39" s="92" t="str">
        <f t="shared" ca="1" si="19"/>
        <v>ＡＡ</v>
      </c>
      <c r="U39" s="92" t="str">
        <f t="shared" ca="1" si="20"/>
        <v>ＡＡ</v>
      </c>
      <c r="V39" s="92" t="str">
        <f t="shared" ca="1" si="21"/>
        <v>ＡＡ</v>
      </c>
      <c r="W39" s="124">
        <f ca="1">IF(T39=$W$4,COUNTIF($T$5:T39,$W$4),"")</f>
        <v>21</v>
      </c>
      <c r="X39" s="103" t="str">
        <f ca="1">IF(T39=$X$4,COUNTIF($T$5:T39,$X$4),"")</f>
        <v/>
      </c>
      <c r="Y39" s="103" t="str">
        <f ca="1">IF(T39=$Y$4,COUNTIF($T$5:T39,$Y$4),"")</f>
        <v/>
      </c>
      <c r="Z39" s="103" t="str">
        <f ca="1">IF(T39=$Z$4,COUNTIF($T$5:T39,$Z$4),"")</f>
        <v/>
      </c>
      <c r="AA39" s="103" t="str">
        <f ca="1">IF(T39=$AA$4,COUNTIF($T$5:T39,$AA$4),"")</f>
        <v/>
      </c>
      <c r="AB39" s="103" t="str">
        <f ca="1">IF(T39=$AB$4,COUNTIF($T$5:T39,$AB$4),"")</f>
        <v/>
      </c>
      <c r="AC39" s="104" t="str">
        <f ca="1">IF(T39=$AC$4,COUNTIF($T$5:T39,$AC$4),"")</f>
        <v/>
      </c>
      <c r="AD39" s="103" t="str">
        <f ca="1">IF(T39=$AD$4,COUNTIF($T$5:T39,$AD$4),"")</f>
        <v/>
      </c>
      <c r="AE39" s="106" t="str">
        <f ca="1">IF(T39=$AE$4,COUNTIF($T$5:T39,$AE$4),"")</f>
        <v/>
      </c>
      <c r="AF39" s="105">
        <f ca="1">IF(U39=$AF$4,COUNTIF($U$5:U39,$AF$4),"")</f>
        <v>33</v>
      </c>
      <c r="AG39" s="103" t="str">
        <f ca="1">IF(U39=$AG$4,COUNTIF($U$5:U39,$AG$4),"")</f>
        <v/>
      </c>
      <c r="AH39" s="103" t="str">
        <f ca="1">IF(U39=$AH$4,COUNTIF($U$5:U39,$AH$4),"")</f>
        <v/>
      </c>
      <c r="AI39" s="103" t="str">
        <f ca="1">IF(U39=$AI$4,COUNTIF($U$5:U39,$AI$4),"")</f>
        <v/>
      </c>
      <c r="AJ39" s="103" t="str">
        <f ca="1">IF(U39=$AJ$4,COUNTIF($U$5:U39,$AJ$4),"")</f>
        <v/>
      </c>
      <c r="AK39" s="103" t="str">
        <f ca="1">IF(U39=$AK$4,COUNTIF($U$5:U39,$AK$4),"")</f>
        <v/>
      </c>
      <c r="AL39" s="103" t="str">
        <f ca="1">IF(U39=$AL$4,COUNTIF($U$5:U39,$AL$4),"")</f>
        <v/>
      </c>
      <c r="AM39" s="103" t="str">
        <f ca="1">IF(U39=$AM$4,COUNTIF($U$5:U39,$AM$4),"")</f>
        <v/>
      </c>
      <c r="AN39" s="106" t="str">
        <f ca="1">IF(U39=$AN$4,COUNTIF($U$5:U39,$AN$4),"")</f>
        <v/>
      </c>
      <c r="AO39" s="105">
        <f ca="1">IF(U39=$AO$4,COUNTIF($U$5:U39,$AO$4),"")</f>
        <v>33</v>
      </c>
      <c r="AP39" s="103" t="str">
        <f ca="1">IF(U39=$AP$4,COUNTIF($U$5:U39,$AP$4),"")</f>
        <v/>
      </c>
      <c r="AQ39" s="103" t="str">
        <f ca="1">IF(U39=$AQ$4,COUNTIF($U$5:U39,$AQ$4),"")</f>
        <v/>
      </c>
      <c r="AR39" s="103" t="str">
        <f ca="1">IF(U39=$AR$4,COUNTIF($U$5:U39,$AR$4),"")</f>
        <v/>
      </c>
      <c r="AS39" s="103" t="str">
        <f ca="1">IF(U39=$AS$4,COUNTIF($U$5:U39,$AS$4),"")</f>
        <v/>
      </c>
      <c r="AT39" s="103" t="str">
        <f ca="1">IF(U39=$AT$4,COUNTIF($U$5:U39,$AT$4),"")</f>
        <v/>
      </c>
      <c r="AU39" s="103" t="str">
        <f ca="1">IF(U39=$AU$4,COUNTIF($U$5:U39,$AU$4),"")</f>
        <v/>
      </c>
      <c r="AV39" s="103" t="str">
        <f ca="1">IF(U39=$AV$4,COUNTIF($U$5:U39,$AV$4),"")</f>
        <v/>
      </c>
      <c r="AW39" s="106" t="str">
        <f ca="1">IF(U39=$AW$4,COUNTIF($U$5:U39,$AW$4),"")</f>
        <v/>
      </c>
    </row>
    <row r="40" spans="1:49" ht="16.5" customHeight="1">
      <c r="A40" s="65">
        <v>75</v>
      </c>
      <c r="B40" s="93" t="s">
        <v>61</v>
      </c>
      <c r="C40" s="94">
        <v>300</v>
      </c>
      <c r="D40" s="95">
        <v>90</v>
      </c>
      <c r="E40" s="53">
        <f>販売数入力シート!C40</f>
        <v>51</v>
      </c>
      <c r="F40" s="18">
        <f t="shared" si="12"/>
        <v>0.3</v>
      </c>
      <c r="G40" s="9">
        <f t="shared" si="13"/>
        <v>4590</v>
      </c>
      <c r="H40" s="67">
        <f t="shared" si="14"/>
        <v>15300</v>
      </c>
      <c r="I40" s="18">
        <f t="shared" si="15"/>
        <v>1.405914027897745E-2</v>
      </c>
      <c r="J40" s="18">
        <f t="shared" si="22"/>
        <v>0.55008913311157248</v>
      </c>
      <c r="K40" s="67">
        <f t="shared" si="16"/>
        <v>10710</v>
      </c>
      <c r="L40" s="58">
        <f t="shared" si="17"/>
        <v>1.324934248127649E-2</v>
      </c>
      <c r="M40" s="25">
        <f t="shared" si="23"/>
        <v>0.55428395406894615</v>
      </c>
      <c r="N40" s="92" t="str">
        <f ca="1">OFFSET(ＡＢＣ分析売上構成!$B$4,MATCH(B40,ＡＢＣ分析売上構成!$B$5:$B$65,0),12)</f>
        <v>Ａ</v>
      </c>
      <c r="O40" s="142" t="str">
        <f ca="1">OFFSET(ＡＢＣ分析粗利構成!$B$4,MATCH(B40,ＡＢＣ分析粗利構成!$B$5:$B$66,0),12)</f>
        <v>Ｂ</v>
      </c>
      <c r="P40" s="144" t="str">
        <f ca="1">OFFSET(ＡＢＣ分析販売数量!$B$4,MATCH(B40,ＡＢＣ分析販売数量!$B$5:$B$66,0),12)</f>
        <v>Ａ</v>
      </c>
      <c r="Q40" s="105" t="str">
        <f t="shared" ca="1" si="18"/>
        <v>ＡＢＡ</v>
      </c>
      <c r="R40" s="106" t="str">
        <f ca="1">IF(Q40=$R$1,COUNTIF($Q$5:Q40,$R$1),"")</f>
        <v/>
      </c>
      <c r="T40" s="92" t="str">
        <f t="shared" ca="1" si="19"/>
        <v>ＡＢ</v>
      </c>
      <c r="U40" s="92" t="str">
        <f t="shared" ca="1" si="20"/>
        <v>ＡＡ</v>
      </c>
      <c r="V40" s="92" t="str">
        <f t="shared" ca="1" si="21"/>
        <v>ＢＡ</v>
      </c>
      <c r="W40" s="124" t="str">
        <f ca="1">IF(T40=$W$4,COUNTIF($T$5:T40,$W$4),"")</f>
        <v/>
      </c>
      <c r="X40" s="103">
        <f ca="1">IF(T40=$X$4,COUNTIF($T$5:T40,$X$4),"")</f>
        <v>13</v>
      </c>
      <c r="Y40" s="103" t="str">
        <f ca="1">IF(T40=$Y$4,COUNTIF($T$5:T40,$Y$4),"")</f>
        <v/>
      </c>
      <c r="Z40" s="103" t="str">
        <f ca="1">IF(T40=$Z$4,COUNTIF($T$5:T40,$Z$4),"")</f>
        <v/>
      </c>
      <c r="AA40" s="103" t="str">
        <f ca="1">IF(T40=$AA$4,COUNTIF($T$5:T40,$AA$4),"")</f>
        <v/>
      </c>
      <c r="AB40" s="103" t="str">
        <f ca="1">IF(T40=$AB$4,COUNTIF($T$5:T40,$AB$4),"")</f>
        <v/>
      </c>
      <c r="AC40" s="104" t="str">
        <f ca="1">IF(T40=$AC$4,COUNTIF($T$5:T40,$AC$4),"")</f>
        <v/>
      </c>
      <c r="AD40" s="103" t="str">
        <f ca="1">IF(T40=$AD$4,COUNTIF($T$5:T40,$AD$4),"")</f>
        <v/>
      </c>
      <c r="AE40" s="106" t="str">
        <f ca="1">IF(T40=$AE$4,COUNTIF($T$5:T40,$AE$4),"")</f>
        <v/>
      </c>
      <c r="AF40" s="105">
        <f ca="1">IF(U40=$AF$4,COUNTIF($U$5:U40,$AF$4),"")</f>
        <v>34</v>
      </c>
      <c r="AG40" s="103" t="str">
        <f ca="1">IF(U40=$AG$4,COUNTIF($U$5:U40,$AG$4),"")</f>
        <v/>
      </c>
      <c r="AH40" s="103" t="str">
        <f ca="1">IF(U40=$AH$4,COUNTIF($U$5:U40,$AH$4),"")</f>
        <v/>
      </c>
      <c r="AI40" s="103" t="str">
        <f ca="1">IF(U40=$AI$4,COUNTIF($U$5:U40,$AI$4),"")</f>
        <v/>
      </c>
      <c r="AJ40" s="103" t="str">
        <f ca="1">IF(U40=$AJ$4,COUNTIF($U$5:U40,$AJ$4),"")</f>
        <v/>
      </c>
      <c r="AK40" s="103" t="str">
        <f ca="1">IF(U40=$AK$4,COUNTIF($U$5:U40,$AK$4),"")</f>
        <v/>
      </c>
      <c r="AL40" s="103" t="str">
        <f ca="1">IF(U40=$AL$4,COUNTIF($U$5:U40,$AL$4),"")</f>
        <v/>
      </c>
      <c r="AM40" s="103" t="str">
        <f ca="1">IF(U40=$AM$4,COUNTIF($U$5:U40,$AM$4),"")</f>
        <v/>
      </c>
      <c r="AN40" s="106" t="str">
        <f ca="1">IF(U40=$AN$4,COUNTIF($U$5:U40,$AN$4),"")</f>
        <v/>
      </c>
      <c r="AO40" s="105">
        <f ca="1">IF(U40=$AO$4,COUNTIF($U$5:U40,$AO$4),"")</f>
        <v>34</v>
      </c>
      <c r="AP40" s="103" t="str">
        <f ca="1">IF(U40=$AP$4,COUNTIF($U$5:U40,$AP$4),"")</f>
        <v/>
      </c>
      <c r="AQ40" s="103" t="str">
        <f ca="1">IF(U40=$AQ$4,COUNTIF($U$5:U40,$AQ$4),"")</f>
        <v/>
      </c>
      <c r="AR40" s="103" t="str">
        <f ca="1">IF(U40=$AR$4,COUNTIF($U$5:U40,$AR$4),"")</f>
        <v/>
      </c>
      <c r="AS40" s="103" t="str">
        <f ca="1">IF(U40=$AS$4,COUNTIF($U$5:U40,$AS$4),"")</f>
        <v/>
      </c>
      <c r="AT40" s="103" t="str">
        <f ca="1">IF(U40=$AT$4,COUNTIF($U$5:U40,$AT$4),"")</f>
        <v/>
      </c>
      <c r="AU40" s="103" t="str">
        <f ca="1">IF(U40=$AU$4,COUNTIF($U$5:U40,$AU$4),"")</f>
        <v/>
      </c>
      <c r="AV40" s="103" t="str">
        <f ca="1">IF(U40=$AV$4,COUNTIF($U$5:U40,$AV$4),"")</f>
        <v/>
      </c>
      <c r="AW40" s="106" t="str">
        <f ca="1">IF(U40=$AW$4,COUNTIF($U$5:U40,$AW$4),"")</f>
        <v/>
      </c>
    </row>
    <row r="41" spans="1:49" ht="16.5" customHeight="1">
      <c r="A41" s="65">
        <v>76</v>
      </c>
      <c r="B41" s="93" t="s">
        <v>62</v>
      </c>
      <c r="C41" s="94">
        <v>300</v>
      </c>
      <c r="D41" s="95">
        <v>18</v>
      </c>
      <c r="E41" s="53">
        <f>販売数入力シート!C41</f>
        <v>87</v>
      </c>
      <c r="F41" s="18">
        <f t="shared" si="12"/>
        <v>0.06</v>
      </c>
      <c r="G41" s="9">
        <f t="shared" si="13"/>
        <v>1566</v>
      </c>
      <c r="H41" s="67">
        <f t="shared" si="14"/>
        <v>26100</v>
      </c>
      <c r="I41" s="18">
        <f t="shared" si="15"/>
        <v>2.3983239299432121E-2</v>
      </c>
      <c r="J41" s="18">
        <f t="shared" si="22"/>
        <v>0.57407237241100462</v>
      </c>
      <c r="K41" s="67">
        <f t="shared" si="16"/>
        <v>24534</v>
      </c>
      <c r="L41" s="58">
        <f t="shared" si="17"/>
        <v>3.0351014793243453E-2</v>
      </c>
      <c r="M41" s="25">
        <f t="shared" si="23"/>
        <v>0.58463496886218957</v>
      </c>
      <c r="N41" s="92" t="str">
        <f ca="1">OFFSET(ＡＢＣ分析売上構成!$B$4,MATCH(B41,ＡＢＣ分析売上構成!$B$5:$B$65,0),12)</f>
        <v>Ａ</v>
      </c>
      <c r="O41" s="142" t="str">
        <f ca="1">OFFSET(ＡＢＣ分析粗利構成!$B$4,MATCH(B41,ＡＢＣ分析粗利構成!$B$5:$B$66,0),12)</f>
        <v>Ａ</v>
      </c>
      <c r="P41" s="144" t="str">
        <f ca="1">OFFSET(ＡＢＣ分析販売数量!$B$4,MATCH(B41,ＡＢＣ分析販売数量!$B$5:$B$66,0),12)</f>
        <v>Ａ</v>
      </c>
      <c r="Q41" s="105" t="str">
        <f t="shared" ca="1" si="18"/>
        <v>ＡＡＡ</v>
      </c>
      <c r="R41" s="106">
        <f ca="1">IF(Q41=$R$1,COUNTIF($Q$5:Q41,$R$1),"")</f>
        <v>22</v>
      </c>
      <c r="T41" s="92" t="str">
        <f t="shared" ca="1" si="19"/>
        <v>ＡＡ</v>
      </c>
      <c r="U41" s="92" t="str">
        <f t="shared" ca="1" si="20"/>
        <v>ＡＡ</v>
      </c>
      <c r="V41" s="92" t="str">
        <f t="shared" ca="1" si="21"/>
        <v>ＡＡ</v>
      </c>
      <c r="W41" s="124">
        <f ca="1">IF(T41=$W$4,COUNTIF($T$5:T41,$W$4),"")</f>
        <v>22</v>
      </c>
      <c r="X41" s="103" t="str">
        <f ca="1">IF(T41=$X$4,COUNTIF($T$5:T41,$X$4),"")</f>
        <v/>
      </c>
      <c r="Y41" s="103" t="str">
        <f ca="1">IF(T41=$Y$4,COUNTIF($T$5:T41,$Y$4),"")</f>
        <v/>
      </c>
      <c r="Z41" s="103" t="str">
        <f ca="1">IF(T41=$Z$4,COUNTIF($T$5:T41,$Z$4),"")</f>
        <v/>
      </c>
      <c r="AA41" s="103" t="str">
        <f ca="1">IF(T41=$AA$4,COUNTIF($T$5:T41,$AA$4),"")</f>
        <v/>
      </c>
      <c r="AB41" s="103" t="str">
        <f ca="1">IF(T41=$AB$4,COUNTIF($T$5:T41,$AB$4),"")</f>
        <v/>
      </c>
      <c r="AC41" s="104" t="str">
        <f ca="1">IF(T41=$AC$4,COUNTIF($T$5:T41,$AC$4),"")</f>
        <v/>
      </c>
      <c r="AD41" s="103" t="str">
        <f ca="1">IF(T41=$AD$4,COUNTIF($T$5:T41,$AD$4),"")</f>
        <v/>
      </c>
      <c r="AE41" s="106" t="str">
        <f ca="1">IF(T41=$AE$4,COUNTIF($T$5:T41,$AE$4),"")</f>
        <v/>
      </c>
      <c r="AF41" s="105">
        <f ca="1">IF(U41=$AF$4,COUNTIF($U$5:U41,$AF$4),"")</f>
        <v>35</v>
      </c>
      <c r="AG41" s="103" t="str">
        <f ca="1">IF(U41=$AG$4,COUNTIF($U$5:U41,$AG$4),"")</f>
        <v/>
      </c>
      <c r="AH41" s="103" t="str">
        <f ca="1">IF(U41=$AH$4,COUNTIF($U$5:U41,$AH$4),"")</f>
        <v/>
      </c>
      <c r="AI41" s="103" t="str">
        <f ca="1">IF(U41=$AI$4,COUNTIF($U$5:U41,$AI$4),"")</f>
        <v/>
      </c>
      <c r="AJ41" s="103" t="str">
        <f ca="1">IF(U41=$AJ$4,COUNTIF($U$5:U41,$AJ$4),"")</f>
        <v/>
      </c>
      <c r="AK41" s="103" t="str">
        <f ca="1">IF(U41=$AK$4,COUNTIF($U$5:U41,$AK$4),"")</f>
        <v/>
      </c>
      <c r="AL41" s="103" t="str">
        <f ca="1">IF(U41=$AL$4,COUNTIF($U$5:U41,$AL$4),"")</f>
        <v/>
      </c>
      <c r="AM41" s="103" t="str">
        <f ca="1">IF(U41=$AM$4,COUNTIF($U$5:U41,$AM$4),"")</f>
        <v/>
      </c>
      <c r="AN41" s="106" t="str">
        <f ca="1">IF(U41=$AN$4,COUNTIF($U$5:U41,$AN$4),"")</f>
        <v/>
      </c>
      <c r="AO41" s="105">
        <f ca="1">IF(U41=$AO$4,COUNTIF($U$5:U41,$AO$4),"")</f>
        <v>35</v>
      </c>
      <c r="AP41" s="103" t="str">
        <f ca="1">IF(U41=$AP$4,COUNTIF($U$5:U41,$AP$4),"")</f>
        <v/>
      </c>
      <c r="AQ41" s="103" t="str">
        <f ca="1">IF(U41=$AQ$4,COUNTIF($U$5:U41,$AQ$4),"")</f>
        <v/>
      </c>
      <c r="AR41" s="103" t="str">
        <f ca="1">IF(U41=$AR$4,COUNTIF($U$5:U41,$AR$4),"")</f>
        <v/>
      </c>
      <c r="AS41" s="103" t="str">
        <f ca="1">IF(U41=$AS$4,COUNTIF($U$5:U41,$AS$4),"")</f>
        <v/>
      </c>
      <c r="AT41" s="103" t="str">
        <f ca="1">IF(U41=$AT$4,COUNTIF($U$5:U41,$AT$4),"")</f>
        <v/>
      </c>
      <c r="AU41" s="103" t="str">
        <f ca="1">IF(U41=$AU$4,COUNTIF($U$5:U41,$AU$4),"")</f>
        <v/>
      </c>
      <c r="AV41" s="103" t="str">
        <f ca="1">IF(U41=$AV$4,COUNTIF($U$5:U41,$AV$4),"")</f>
        <v/>
      </c>
      <c r="AW41" s="106" t="str">
        <f ca="1">IF(U41=$AW$4,COUNTIF($U$5:U41,$AW$4),"")</f>
        <v/>
      </c>
    </row>
    <row r="42" spans="1:49" ht="16.5" customHeight="1">
      <c r="A42" s="65">
        <v>77</v>
      </c>
      <c r="B42" s="93" t="s">
        <v>63</v>
      </c>
      <c r="C42" s="94">
        <v>230</v>
      </c>
      <c r="D42" s="95">
        <v>62</v>
      </c>
      <c r="E42" s="53">
        <f>販売数入力シート!C42</f>
        <v>51</v>
      </c>
      <c r="F42" s="18">
        <f t="shared" si="12"/>
        <v>0.26956521739130435</v>
      </c>
      <c r="G42" s="9">
        <f t="shared" si="13"/>
        <v>3162</v>
      </c>
      <c r="H42" s="67">
        <f t="shared" si="14"/>
        <v>11730</v>
      </c>
      <c r="I42" s="18">
        <f t="shared" si="15"/>
        <v>1.0778674213882712E-2</v>
      </c>
      <c r="J42" s="18">
        <f t="shared" si="22"/>
        <v>0.58485104662488729</v>
      </c>
      <c r="K42" s="67">
        <f t="shared" si="16"/>
        <v>8568</v>
      </c>
      <c r="L42" s="58">
        <f t="shared" si="17"/>
        <v>1.0599473985021191E-2</v>
      </c>
      <c r="M42" s="25">
        <f t="shared" si="23"/>
        <v>0.59523444284721072</v>
      </c>
      <c r="N42" s="92" t="str">
        <f ca="1">OFFSET(ＡＢＣ分析売上構成!$B$4,MATCH(B42,ＡＢＣ分析売上構成!$B$5:$B$65,0),12)</f>
        <v>Ａ</v>
      </c>
      <c r="O42" s="142" t="str">
        <f ca="1">OFFSET(ＡＢＣ分析粗利構成!$B$4,MATCH(B42,ＡＢＣ分析粗利構成!$B$5:$B$66,0),12)</f>
        <v>Ａ</v>
      </c>
      <c r="P42" s="144" t="str">
        <f ca="1">OFFSET(ＡＢＣ分析販売数量!$B$4,MATCH(B42,ＡＢＣ分析販売数量!$B$5:$B$66,0),12)</f>
        <v>Ａ</v>
      </c>
      <c r="Q42" s="105" t="str">
        <f t="shared" ca="1" si="18"/>
        <v>ＡＡＡ</v>
      </c>
      <c r="R42" s="106">
        <f ca="1">IF(Q42=$R$1,COUNTIF($Q$5:Q42,$R$1),"")</f>
        <v>23</v>
      </c>
      <c r="T42" s="92" t="str">
        <f t="shared" ca="1" si="19"/>
        <v>ＡＡ</v>
      </c>
      <c r="U42" s="92" t="str">
        <f t="shared" ca="1" si="20"/>
        <v>ＡＡ</v>
      </c>
      <c r="V42" s="92" t="str">
        <f t="shared" ca="1" si="21"/>
        <v>ＡＡ</v>
      </c>
      <c r="W42" s="124">
        <f ca="1">IF(T42=$W$4,COUNTIF($T$5:T42,$W$4),"")</f>
        <v>23</v>
      </c>
      <c r="X42" s="103" t="str">
        <f ca="1">IF(T42=$X$4,COUNTIF($T$5:T42,$X$4),"")</f>
        <v/>
      </c>
      <c r="Y42" s="103" t="str">
        <f ca="1">IF(T42=$Y$4,COUNTIF($T$5:T42,$Y$4),"")</f>
        <v/>
      </c>
      <c r="Z42" s="103" t="str">
        <f ca="1">IF(T42=$Z$4,COUNTIF($T$5:T42,$Z$4),"")</f>
        <v/>
      </c>
      <c r="AA42" s="103" t="str">
        <f ca="1">IF(T42=$AA$4,COUNTIF($T$5:T42,$AA$4),"")</f>
        <v/>
      </c>
      <c r="AB42" s="103" t="str">
        <f ca="1">IF(T42=$AB$4,COUNTIF($T$5:T42,$AB$4),"")</f>
        <v/>
      </c>
      <c r="AC42" s="104" t="str">
        <f ca="1">IF(T42=$AC$4,COUNTIF($T$5:T42,$AC$4),"")</f>
        <v/>
      </c>
      <c r="AD42" s="103" t="str">
        <f ca="1">IF(T42=$AD$4,COUNTIF($T$5:T42,$AD$4),"")</f>
        <v/>
      </c>
      <c r="AE42" s="106" t="str">
        <f ca="1">IF(T42=$AE$4,COUNTIF($T$5:T42,$AE$4),"")</f>
        <v/>
      </c>
      <c r="AF42" s="105">
        <f ca="1">IF(U42=$AF$4,COUNTIF($U$5:U42,$AF$4),"")</f>
        <v>36</v>
      </c>
      <c r="AG42" s="103" t="str">
        <f ca="1">IF(U42=$AG$4,COUNTIF($U$5:U42,$AG$4),"")</f>
        <v/>
      </c>
      <c r="AH42" s="103" t="str">
        <f ca="1">IF(U42=$AH$4,COUNTIF($U$5:U42,$AH$4),"")</f>
        <v/>
      </c>
      <c r="AI42" s="103" t="str">
        <f ca="1">IF(U42=$AI$4,COUNTIF($U$5:U42,$AI$4),"")</f>
        <v/>
      </c>
      <c r="AJ42" s="103" t="str">
        <f ca="1">IF(U42=$AJ$4,COUNTIF($U$5:U42,$AJ$4),"")</f>
        <v/>
      </c>
      <c r="AK42" s="103" t="str">
        <f ca="1">IF(U42=$AK$4,COUNTIF($U$5:U42,$AK$4),"")</f>
        <v/>
      </c>
      <c r="AL42" s="103" t="str">
        <f ca="1">IF(U42=$AL$4,COUNTIF($U$5:U42,$AL$4),"")</f>
        <v/>
      </c>
      <c r="AM42" s="103" t="str">
        <f ca="1">IF(U42=$AM$4,COUNTIF($U$5:U42,$AM$4),"")</f>
        <v/>
      </c>
      <c r="AN42" s="106" t="str">
        <f ca="1">IF(U42=$AN$4,COUNTIF($U$5:U42,$AN$4),"")</f>
        <v/>
      </c>
      <c r="AO42" s="105">
        <f ca="1">IF(U42=$AO$4,COUNTIF($U$5:U42,$AO$4),"")</f>
        <v>36</v>
      </c>
      <c r="AP42" s="103" t="str">
        <f ca="1">IF(U42=$AP$4,COUNTIF($U$5:U42,$AP$4),"")</f>
        <v/>
      </c>
      <c r="AQ42" s="103" t="str">
        <f ca="1">IF(U42=$AQ$4,COUNTIF($U$5:U42,$AQ$4),"")</f>
        <v/>
      </c>
      <c r="AR42" s="103" t="str">
        <f ca="1">IF(U42=$AR$4,COUNTIF($U$5:U42,$AR$4),"")</f>
        <v/>
      </c>
      <c r="AS42" s="103" t="str">
        <f ca="1">IF(U42=$AS$4,COUNTIF($U$5:U42,$AS$4),"")</f>
        <v/>
      </c>
      <c r="AT42" s="103" t="str">
        <f ca="1">IF(U42=$AT$4,COUNTIF($U$5:U42,$AT$4),"")</f>
        <v/>
      </c>
      <c r="AU42" s="103" t="str">
        <f ca="1">IF(U42=$AU$4,COUNTIF($U$5:U42,$AU$4),"")</f>
        <v/>
      </c>
      <c r="AV42" s="103" t="str">
        <f ca="1">IF(U42=$AV$4,COUNTIF($U$5:U42,$AV$4),"")</f>
        <v/>
      </c>
      <c r="AW42" s="106" t="str">
        <f ca="1">IF(U42=$AW$4,COUNTIF($U$5:U42,$AW$4),"")</f>
        <v/>
      </c>
    </row>
    <row r="43" spans="1:49" ht="16.5" customHeight="1">
      <c r="A43" s="65">
        <v>78</v>
      </c>
      <c r="B43" s="93" t="s">
        <v>64</v>
      </c>
      <c r="C43" s="94">
        <v>680</v>
      </c>
      <c r="D43" s="95">
        <v>186</v>
      </c>
      <c r="E43" s="53">
        <f>販売数入力シート!C43</f>
        <v>34</v>
      </c>
      <c r="F43" s="18">
        <f t="shared" si="12"/>
        <v>0.27352941176470591</v>
      </c>
      <c r="G43" s="9">
        <f t="shared" si="13"/>
        <v>6324</v>
      </c>
      <c r="H43" s="67">
        <f t="shared" si="14"/>
        <v>23120</v>
      </c>
      <c r="I43" s="18">
        <f t="shared" si="15"/>
        <v>2.124492308823259E-2</v>
      </c>
      <c r="J43" s="18">
        <f t="shared" si="22"/>
        <v>0.60609596971311985</v>
      </c>
      <c r="K43" s="67">
        <f t="shared" si="16"/>
        <v>16796</v>
      </c>
      <c r="L43" s="58">
        <f t="shared" si="17"/>
        <v>2.0778333923017731E-2</v>
      </c>
      <c r="M43" s="25">
        <f t="shared" si="23"/>
        <v>0.61601277677022848</v>
      </c>
      <c r="N43" s="92" t="str">
        <f ca="1">OFFSET(ＡＢＣ分析売上構成!$B$4,MATCH(B43,ＡＢＣ分析売上構成!$B$5:$B$65,0),12)</f>
        <v>Ａ</v>
      </c>
      <c r="O43" s="142" t="str">
        <f ca="1">OFFSET(ＡＢＣ分析粗利構成!$B$4,MATCH(B43,ＡＢＣ分析粗利構成!$B$5:$B$66,0),12)</f>
        <v>Ａ</v>
      </c>
      <c r="P43" s="144" t="str">
        <f ca="1">OFFSET(ＡＢＣ分析販売数量!$B$4,MATCH(B43,ＡＢＣ分析販売数量!$B$5:$B$66,0),12)</f>
        <v>Ａ</v>
      </c>
      <c r="Q43" s="105" t="str">
        <f t="shared" ca="1" si="18"/>
        <v>ＡＡＡ</v>
      </c>
      <c r="R43" s="106">
        <f ca="1">IF(Q43=$R$1,COUNTIF($Q$5:Q43,$R$1),"")</f>
        <v>24</v>
      </c>
      <c r="T43" s="92" t="str">
        <f t="shared" ca="1" si="19"/>
        <v>ＡＡ</v>
      </c>
      <c r="U43" s="92" t="str">
        <f t="shared" ca="1" si="20"/>
        <v>ＡＡ</v>
      </c>
      <c r="V43" s="92" t="str">
        <f t="shared" ca="1" si="21"/>
        <v>ＡＡ</v>
      </c>
      <c r="W43" s="124">
        <f ca="1">IF(T43=$W$4,COUNTIF($T$5:T43,$W$4),"")</f>
        <v>24</v>
      </c>
      <c r="X43" s="103" t="str">
        <f ca="1">IF(T43=$X$4,COUNTIF($T$5:T43,$X$4),"")</f>
        <v/>
      </c>
      <c r="Y43" s="103" t="str">
        <f ca="1">IF(T43=$Y$4,COUNTIF($T$5:T43,$Y$4),"")</f>
        <v/>
      </c>
      <c r="Z43" s="103" t="str">
        <f ca="1">IF(T43=$Z$4,COUNTIF($T$5:T43,$Z$4),"")</f>
        <v/>
      </c>
      <c r="AA43" s="103" t="str">
        <f ca="1">IF(T43=$AA$4,COUNTIF($T$5:T43,$AA$4),"")</f>
        <v/>
      </c>
      <c r="AB43" s="103" t="str">
        <f ca="1">IF(T43=$AB$4,COUNTIF($T$5:T43,$AB$4),"")</f>
        <v/>
      </c>
      <c r="AC43" s="104" t="str">
        <f ca="1">IF(T43=$AC$4,COUNTIF($T$5:T43,$AC$4),"")</f>
        <v/>
      </c>
      <c r="AD43" s="103" t="str">
        <f ca="1">IF(T43=$AD$4,COUNTIF($T$5:T43,$AD$4),"")</f>
        <v/>
      </c>
      <c r="AE43" s="106" t="str">
        <f ca="1">IF(T43=$AE$4,COUNTIF($T$5:T43,$AE$4),"")</f>
        <v/>
      </c>
      <c r="AF43" s="105">
        <f ca="1">IF(U43=$AF$4,COUNTIF($U$5:U43,$AF$4),"")</f>
        <v>37</v>
      </c>
      <c r="AG43" s="103" t="str">
        <f ca="1">IF(U43=$AG$4,COUNTIF($U$5:U43,$AG$4),"")</f>
        <v/>
      </c>
      <c r="AH43" s="103" t="str">
        <f ca="1">IF(U43=$AH$4,COUNTIF($U$5:U43,$AH$4),"")</f>
        <v/>
      </c>
      <c r="AI43" s="103" t="str">
        <f ca="1">IF(U43=$AI$4,COUNTIF($U$5:U43,$AI$4),"")</f>
        <v/>
      </c>
      <c r="AJ43" s="103" t="str">
        <f ca="1">IF(U43=$AJ$4,COUNTIF($U$5:U43,$AJ$4),"")</f>
        <v/>
      </c>
      <c r="AK43" s="103" t="str">
        <f ca="1">IF(U43=$AK$4,COUNTIF($U$5:U43,$AK$4),"")</f>
        <v/>
      </c>
      <c r="AL43" s="103" t="str">
        <f ca="1">IF(U43=$AL$4,COUNTIF($U$5:U43,$AL$4),"")</f>
        <v/>
      </c>
      <c r="AM43" s="103" t="str">
        <f ca="1">IF(U43=$AM$4,COUNTIF($U$5:U43,$AM$4),"")</f>
        <v/>
      </c>
      <c r="AN43" s="106" t="str">
        <f ca="1">IF(U43=$AN$4,COUNTIF($U$5:U43,$AN$4),"")</f>
        <v/>
      </c>
      <c r="AO43" s="105">
        <f ca="1">IF(U43=$AO$4,COUNTIF($U$5:U43,$AO$4),"")</f>
        <v>37</v>
      </c>
      <c r="AP43" s="103" t="str">
        <f ca="1">IF(U43=$AP$4,COUNTIF($U$5:U43,$AP$4),"")</f>
        <v/>
      </c>
      <c r="AQ43" s="103" t="str">
        <f ca="1">IF(U43=$AQ$4,COUNTIF($U$5:U43,$AQ$4),"")</f>
        <v/>
      </c>
      <c r="AR43" s="103" t="str">
        <f ca="1">IF(U43=$AR$4,COUNTIF($U$5:U43,$AR$4),"")</f>
        <v/>
      </c>
      <c r="AS43" s="103" t="str">
        <f ca="1">IF(U43=$AS$4,COUNTIF($U$5:U43,$AS$4),"")</f>
        <v/>
      </c>
      <c r="AT43" s="103" t="str">
        <f ca="1">IF(U43=$AT$4,COUNTIF($U$5:U43,$AT$4),"")</f>
        <v/>
      </c>
      <c r="AU43" s="103" t="str">
        <f ca="1">IF(U43=$AU$4,COUNTIF($U$5:U43,$AU$4),"")</f>
        <v/>
      </c>
      <c r="AV43" s="103" t="str">
        <f ca="1">IF(U43=$AV$4,COUNTIF($U$5:U43,$AV$4),"")</f>
        <v/>
      </c>
      <c r="AW43" s="106" t="str">
        <f ca="1">IF(U43=$AW$4,COUNTIF($U$5:U43,$AW$4),"")</f>
        <v/>
      </c>
    </row>
    <row r="44" spans="1:49" ht="16.5" customHeight="1">
      <c r="A44" s="65">
        <v>79</v>
      </c>
      <c r="B44" s="93" t="s">
        <v>65</v>
      </c>
      <c r="C44" s="94">
        <v>680</v>
      </c>
      <c r="D44" s="95">
        <v>185</v>
      </c>
      <c r="E44" s="53">
        <f>販売数入力シート!C44</f>
        <v>30</v>
      </c>
      <c r="F44" s="18">
        <f t="shared" si="12"/>
        <v>0.27205882352941174</v>
      </c>
      <c r="G44" s="9">
        <f t="shared" si="13"/>
        <v>5550</v>
      </c>
      <c r="H44" s="67">
        <f t="shared" si="14"/>
        <v>20400</v>
      </c>
      <c r="I44" s="18">
        <f t="shared" si="15"/>
        <v>1.8745520371969932E-2</v>
      </c>
      <c r="J44" s="18">
        <f t="shared" si="22"/>
        <v>0.62484149008508982</v>
      </c>
      <c r="K44" s="67">
        <f t="shared" si="16"/>
        <v>14850</v>
      </c>
      <c r="L44" s="58">
        <f t="shared" si="17"/>
        <v>1.8370937053870762E-2</v>
      </c>
      <c r="M44" s="25">
        <f t="shared" si="23"/>
        <v>0.63438371382409919</v>
      </c>
      <c r="N44" s="92" t="str">
        <f ca="1">OFFSET(ＡＢＣ分析売上構成!$B$4,MATCH(B44,ＡＢＣ分析売上構成!$B$5:$B$65,0),12)</f>
        <v>Ａ</v>
      </c>
      <c r="O44" s="142" t="str">
        <f ca="1">OFFSET(ＡＢＣ分析粗利構成!$B$4,MATCH(B44,ＡＢＣ分析粗利構成!$B$5:$B$66,0),12)</f>
        <v>Ｂ</v>
      </c>
      <c r="P44" s="144" t="str">
        <f ca="1">OFFSET(ＡＢＣ分析販売数量!$B$4,MATCH(B44,ＡＢＣ分析販売数量!$B$5:$B$66,0),12)</f>
        <v>Ａ</v>
      </c>
      <c r="Q44" s="105" t="str">
        <f t="shared" ca="1" si="18"/>
        <v>ＡＢＡ</v>
      </c>
      <c r="R44" s="106" t="str">
        <f ca="1">IF(Q44=$R$1,COUNTIF($Q$5:Q44,$R$1),"")</f>
        <v/>
      </c>
      <c r="T44" s="92" t="str">
        <f t="shared" ca="1" si="19"/>
        <v>ＡＢ</v>
      </c>
      <c r="U44" s="92" t="str">
        <f t="shared" ca="1" si="20"/>
        <v>ＡＡ</v>
      </c>
      <c r="V44" s="92" t="str">
        <f t="shared" ca="1" si="21"/>
        <v>ＢＡ</v>
      </c>
      <c r="W44" s="124" t="str">
        <f ca="1">IF(T44=$W$4,COUNTIF($T$5:T44,$W$4),"")</f>
        <v/>
      </c>
      <c r="X44" s="103">
        <f ca="1">IF(T44=$X$4,COUNTIF($T$5:T44,$X$4),"")</f>
        <v>14</v>
      </c>
      <c r="Y44" s="103" t="str">
        <f ca="1">IF(T44=$Y$4,COUNTIF($T$5:T44,$Y$4),"")</f>
        <v/>
      </c>
      <c r="Z44" s="103" t="str">
        <f ca="1">IF(T44=$Z$4,COUNTIF($T$5:T44,$Z$4),"")</f>
        <v/>
      </c>
      <c r="AA44" s="103" t="str">
        <f ca="1">IF(T44=$AA$4,COUNTIF($T$5:T44,$AA$4),"")</f>
        <v/>
      </c>
      <c r="AB44" s="103" t="str">
        <f ca="1">IF(T44=$AB$4,COUNTIF($T$5:T44,$AB$4),"")</f>
        <v/>
      </c>
      <c r="AC44" s="104" t="str">
        <f ca="1">IF(T44=$AC$4,COUNTIF($T$5:T44,$AC$4),"")</f>
        <v/>
      </c>
      <c r="AD44" s="103" t="str">
        <f ca="1">IF(T44=$AD$4,COUNTIF($T$5:T44,$AD$4),"")</f>
        <v/>
      </c>
      <c r="AE44" s="106" t="str">
        <f ca="1">IF(T44=$AE$4,COUNTIF($T$5:T44,$AE$4),"")</f>
        <v/>
      </c>
      <c r="AF44" s="105">
        <f ca="1">IF(U44=$AF$4,COUNTIF($U$5:U44,$AF$4),"")</f>
        <v>38</v>
      </c>
      <c r="AG44" s="103" t="str">
        <f ca="1">IF(U44=$AG$4,COUNTIF($U$5:U44,$AG$4),"")</f>
        <v/>
      </c>
      <c r="AH44" s="103" t="str">
        <f ca="1">IF(U44=$AH$4,COUNTIF($U$5:U44,$AH$4),"")</f>
        <v/>
      </c>
      <c r="AI44" s="103" t="str">
        <f ca="1">IF(U44=$AI$4,COUNTIF($U$5:U44,$AI$4),"")</f>
        <v/>
      </c>
      <c r="AJ44" s="103" t="str">
        <f ca="1">IF(U44=$AJ$4,COUNTIF($U$5:U44,$AJ$4),"")</f>
        <v/>
      </c>
      <c r="AK44" s="103" t="str">
        <f ca="1">IF(U44=$AK$4,COUNTIF($U$5:U44,$AK$4),"")</f>
        <v/>
      </c>
      <c r="AL44" s="103" t="str">
        <f ca="1">IF(U44=$AL$4,COUNTIF($U$5:U44,$AL$4),"")</f>
        <v/>
      </c>
      <c r="AM44" s="103" t="str">
        <f ca="1">IF(U44=$AM$4,COUNTIF($U$5:U44,$AM$4),"")</f>
        <v/>
      </c>
      <c r="AN44" s="106" t="str">
        <f ca="1">IF(U44=$AN$4,COUNTIF($U$5:U44,$AN$4),"")</f>
        <v/>
      </c>
      <c r="AO44" s="105">
        <f ca="1">IF(U44=$AO$4,COUNTIF($U$5:U44,$AO$4),"")</f>
        <v>38</v>
      </c>
      <c r="AP44" s="103" t="str">
        <f ca="1">IF(U44=$AP$4,COUNTIF($U$5:U44,$AP$4),"")</f>
        <v/>
      </c>
      <c r="AQ44" s="103" t="str">
        <f ca="1">IF(U44=$AQ$4,COUNTIF($U$5:U44,$AQ$4),"")</f>
        <v/>
      </c>
      <c r="AR44" s="103" t="str">
        <f ca="1">IF(U44=$AR$4,COUNTIF($U$5:U44,$AR$4),"")</f>
        <v/>
      </c>
      <c r="AS44" s="103" t="str">
        <f ca="1">IF(U44=$AS$4,COUNTIF($U$5:U44,$AS$4),"")</f>
        <v/>
      </c>
      <c r="AT44" s="103" t="str">
        <f ca="1">IF(U44=$AT$4,COUNTIF($U$5:U44,$AT$4),"")</f>
        <v/>
      </c>
      <c r="AU44" s="103" t="str">
        <f ca="1">IF(U44=$AU$4,COUNTIF($U$5:U44,$AU$4),"")</f>
        <v/>
      </c>
      <c r="AV44" s="103" t="str">
        <f ca="1">IF(U44=$AV$4,COUNTIF($U$5:U44,$AV$4),"")</f>
        <v/>
      </c>
      <c r="AW44" s="106" t="str">
        <f ca="1">IF(U44=$AW$4,COUNTIF($U$5:U44,$AW$4),"")</f>
        <v/>
      </c>
    </row>
    <row r="45" spans="1:49" ht="16.5" customHeight="1">
      <c r="A45" s="65">
        <v>80</v>
      </c>
      <c r="B45" s="93" t="s">
        <v>66</v>
      </c>
      <c r="C45" s="94">
        <v>400</v>
      </c>
      <c r="D45" s="95">
        <v>100</v>
      </c>
      <c r="E45" s="53">
        <f>販売数入力シート!C45</f>
        <v>87</v>
      </c>
      <c r="F45" s="18">
        <f t="shared" si="12"/>
        <v>0.25</v>
      </c>
      <c r="G45" s="9">
        <f t="shared" si="13"/>
        <v>8700</v>
      </c>
      <c r="H45" s="67">
        <f t="shared" si="14"/>
        <v>34800</v>
      </c>
      <c r="I45" s="18">
        <f t="shared" si="15"/>
        <v>3.1977652399242829E-2</v>
      </c>
      <c r="J45" s="18">
        <f t="shared" si="22"/>
        <v>0.6568191424843326</v>
      </c>
      <c r="K45" s="67">
        <f t="shared" si="16"/>
        <v>26100</v>
      </c>
      <c r="L45" s="58">
        <f t="shared" si="17"/>
        <v>3.2288313609833461E-2</v>
      </c>
      <c r="M45" s="25">
        <f t="shared" si="23"/>
        <v>0.66667202743393261</v>
      </c>
      <c r="N45" s="92" t="str">
        <f ca="1">OFFSET(ＡＢＣ分析売上構成!$B$4,MATCH(B45,ＡＢＣ分析売上構成!$B$5:$B$65,0),12)</f>
        <v>Ａ</v>
      </c>
      <c r="O45" s="142" t="str">
        <f ca="1">OFFSET(ＡＢＣ分析粗利構成!$B$4,MATCH(B45,ＡＢＣ分析粗利構成!$B$5:$B$66,0),12)</f>
        <v>Ａ</v>
      </c>
      <c r="P45" s="144" t="str">
        <f ca="1">OFFSET(ＡＢＣ分析販売数量!$B$4,MATCH(B45,ＡＢＣ分析販売数量!$B$5:$B$66,0),12)</f>
        <v>Ａ</v>
      </c>
      <c r="Q45" s="105" t="str">
        <f t="shared" ca="1" si="18"/>
        <v>ＡＡＡ</v>
      </c>
      <c r="R45" s="106">
        <f ca="1">IF(Q45=$R$1,COUNTIF($Q$5:Q45,$R$1),"")</f>
        <v>25</v>
      </c>
      <c r="T45" s="92" t="str">
        <f t="shared" ca="1" si="19"/>
        <v>ＡＡ</v>
      </c>
      <c r="U45" s="92" t="str">
        <f t="shared" ca="1" si="20"/>
        <v>ＡＡ</v>
      </c>
      <c r="V45" s="92" t="str">
        <f t="shared" ca="1" si="21"/>
        <v>ＡＡ</v>
      </c>
      <c r="W45" s="124">
        <f ca="1">IF(T45=$W$4,COUNTIF($T$5:T45,$W$4),"")</f>
        <v>25</v>
      </c>
      <c r="X45" s="103" t="str">
        <f ca="1">IF(T45=$X$4,COUNTIF($T$5:T45,$X$4),"")</f>
        <v/>
      </c>
      <c r="Y45" s="103" t="str">
        <f ca="1">IF(T45=$Y$4,COUNTIF($T$5:T45,$Y$4),"")</f>
        <v/>
      </c>
      <c r="Z45" s="103" t="str">
        <f ca="1">IF(T45=$Z$4,COUNTIF($T$5:T45,$Z$4),"")</f>
        <v/>
      </c>
      <c r="AA45" s="103" t="str">
        <f ca="1">IF(T45=$AA$4,COUNTIF($T$5:T45,$AA$4),"")</f>
        <v/>
      </c>
      <c r="AB45" s="103" t="str">
        <f ca="1">IF(T45=$AB$4,COUNTIF($T$5:T45,$AB$4),"")</f>
        <v/>
      </c>
      <c r="AC45" s="104" t="str">
        <f ca="1">IF(T45=$AC$4,COUNTIF($T$5:T45,$AC$4),"")</f>
        <v/>
      </c>
      <c r="AD45" s="103" t="str">
        <f ca="1">IF(T45=$AD$4,COUNTIF($T$5:T45,$AD$4),"")</f>
        <v/>
      </c>
      <c r="AE45" s="106" t="str">
        <f ca="1">IF(T45=$AE$4,COUNTIF($T$5:T45,$AE$4),"")</f>
        <v/>
      </c>
      <c r="AF45" s="105">
        <f ca="1">IF(U45=$AF$4,COUNTIF($U$5:U45,$AF$4),"")</f>
        <v>39</v>
      </c>
      <c r="AG45" s="103" t="str">
        <f ca="1">IF(U45=$AG$4,COUNTIF($U$5:U45,$AG$4),"")</f>
        <v/>
      </c>
      <c r="AH45" s="103" t="str">
        <f ca="1">IF(U45=$AH$4,COUNTIF($U$5:U45,$AH$4),"")</f>
        <v/>
      </c>
      <c r="AI45" s="103" t="str">
        <f ca="1">IF(U45=$AI$4,COUNTIF($U$5:U45,$AI$4),"")</f>
        <v/>
      </c>
      <c r="AJ45" s="103" t="str">
        <f ca="1">IF(U45=$AJ$4,COUNTIF($U$5:U45,$AJ$4),"")</f>
        <v/>
      </c>
      <c r="AK45" s="103" t="str">
        <f ca="1">IF(U45=$AK$4,COUNTIF($U$5:U45,$AK$4),"")</f>
        <v/>
      </c>
      <c r="AL45" s="103" t="str">
        <f ca="1">IF(U45=$AL$4,COUNTIF($U$5:U45,$AL$4),"")</f>
        <v/>
      </c>
      <c r="AM45" s="103" t="str">
        <f ca="1">IF(U45=$AM$4,COUNTIF($U$5:U45,$AM$4),"")</f>
        <v/>
      </c>
      <c r="AN45" s="106" t="str">
        <f ca="1">IF(U45=$AN$4,COUNTIF($U$5:U45,$AN$4),"")</f>
        <v/>
      </c>
      <c r="AO45" s="105">
        <f ca="1">IF(U45=$AO$4,COUNTIF($U$5:U45,$AO$4),"")</f>
        <v>39</v>
      </c>
      <c r="AP45" s="103" t="str">
        <f ca="1">IF(U45=$AP$4,COUNTIF($U$5:U45,$AP$4),"")</f>
        <v/>
      </c>
      <c r="AQ45" s="103" t="str">
        <f ca="1">IF(U45=$AQ$4,COUNTIF($U$5:U45,$AQ$4),"")</f>
        <v/>
      </c>
      <c r="AR45" s="103" t="str">
        <f ca="1">IF(U45=$AR$4,COUNTIF($U$5:U45,$AR$4),"")</f>
        <v/>
      </c>
      <c r="AS45" s="103" t="str">
        <f ca="1">IF(U45=$AS$4,COUNTIF($U$5:U45,$AS$4),"")</f>
        <v/>
      </c>
      <c r="AT45" s="103" t="str">
        <f ca="1">IF(U45=$AT$4,COUNTIF($U$5:U45,$AT$4),"")</f>
        <v/>
      </c>
      <c r="AU45" s="103" t="str">
        <f ca="1">IF(U45=$AU$4,COUNTIF($U$5:U45,$AU$4),"")</f>
        <v/>
      </c>
      <c r="AV45" s="103" t="str">
        <f ca="1">IF(U45=$AV$4,COUNTIF($U$5:U45,$AV$4),"")</f>
        <v/>
      </c>
      <c r="AW45" s="106" t="str">
        <f ca="1">IF(U45=$AW$4,COUNTIF($U$5:U45,$AW$4),"")</f>
        <v/>
      </c>
    </row>
    <row r="46" spans="1:49" ht="16.5" customHeight="1">
      <c r="A46" s="65">
        <v>81</v>
      </c>
      <c r="B46" s="93" t="s">
        <v>67</v>
      </c>
      <c r="C46" s="94">
        <v>400</v>
      </c>
      <c r="D46" s="95">
        <v>85</v>
      </c>
      <c r="E46" s="53">
        <f>販売数入力シート!C46</f>
        <v>49</v>
      </c>
      <c r="F46" s="18">
        <f t="shared" si="12"/>
        <v>0.21249999999999999</v>
      </c>
      <c r="G46" s="9">
        <f t="shared" si="13"/>
        <v>4165</v>
      </c>
      <c r="H46" s="67">
        <f t="shared" si="14"/>
        <v>19600</v>
      </c>
      <c r="I46" s="18">
        <f t="shared" si="15"/>
        <v>1.801040192601033E-2</v>
      </c>
      <c r="J46" s="18">
        <f t="shared" si="22"/>
        <v>0.67482954441034293</v>
      </c>
      <c r="K46" s="67">
        <f t="shared" si="16"/>
        <v>15435</v>
      </c>
      <c r="L46" s="58">
        <f t="shared" si="17"/>
        <v>1.9094640634780825E-2</v>
      </c>
      <c r="M46" s="25">
        <f t="shared" si="23"/>
        <v>0.68576666806871345</v>
      </c>
      <c r="N46" s="92" t="str">
        <f ca="1">OFFSET(ＡＢＣ分析売上構成!$B$4,MATCH(B46,ＡＢＣ分析売上構成!$B$5:$B$65,0),12)</f>
        <v>Ａ</v>
      </c>
      <c r="O46" s="142" t="str">
        <f ca="1">OFFSET(ＡＢＣ分析粗利構成!$B$4,MATCH(B46,ＡＢＣ分析粗利構成!$B$5:$B$66,0),12)</f>
        <v>Ａ</v>
      </c>
      <c r="P46" s="144" t="str">
        <f ca="1">OFFSET(ＡＢＣ分析販売数量!$B$4,MATCH(B46,ＡＢＣ分析販売数量!$B$5:$B$66,0),12)</f>
        <v>Ａ</v>
      </c>
      <c r="Q46" s="105" t="str">
        <f t="shared" ca="1" si="18"/>
        <v>ＡＡＡ</v>
      </c>
      <c r="R46" s="106">
        <f ca="1">IF(Q46=$R$1,COUNTIF($Q$5:Q46,$R$1),"")</f>
        <v>26</v>
      </c>
      <c r="T46" s="92" t="str">
        <f t="shared" ca="1" si="19"/>
        <v>ＡＡ</v>
      </c>
      <c r="U46" s="92" t="str">
        <f t="shared" ca="1" si="20"/>
        <v>ＡＡ</v>
      </c>
      <c r="V46" s="92" t="str">
        <f t="shared" ca="1" si="21"/>
        <v>ＡＡ</v>
      </c>
      <c r="W46" s="124">
        <f ca="1">IF(T46=$W$4,COUNTIF($T$5:T46,$W$4),"")</f>
        <v>26</v>
      </c>
      <c r="X46" s="103" t="str">
        <f ca="1">IF(T46=$X$4,COUNTIF($T$5:T46,$X$4),"")</f>
        <v/>
      </c>
      <c r="Y46" s="103" t="str">
        <f ca="1">IF(T46=$Y$4,COUNTIF($T$5:T46,$Y$4),"")</f>
        <v/>
      </c>
      <c r="Z46" s="103" t="str">
        <f ca="1">IF(T46=$Z$4,COUNTIF($T$5:T46,$Z$4),"")</f>
        <v/>
      </c>
      <c r="AA46" s="103" t="str">
        <f ca="1">IF(T46=$AA$4,COUNTIF($T$5:T46,$AA$4),"")</f>
        <v/>
      </c>
      <c r="AB46" s="103" t="str">
        <f ca="1">IF(T46=$AB$4,COUNTIF($T$5:T46,$AB$4),"")</f>
        <v/>
      </c>
      <c r="AC46" s="104" t="str">
        <f ca="1">IF(T46=$AC$4,COUNTIF($T$5:T46,$AC$4),"")</f>
        <v/>
      </c>
      <c r="AD46" s="103" t="str">
        <f ca="1">IF(T46=$AD$4,COUNTIF($T$5:T46,$AD$4),"")</f>
        <v/>
      </c>
      <c r="AE46" s="106" t="str">
        <f ca="1">IF(T46=$AE$4,COUNTIF($T$5:T46,$AE$4),"")</f>
        <v/>
      </c>
      <c r="AF46" s="105">
        <f ca="1">IF(U46=$AF$4,COUNTIF($U$5:U46,$AF$4),"")</f>
        <v>40</v>
      </c>
      <c r="AG46" s="103" t="str">
        <f ca="1">IF(U46=$AG$4,COUNTIF($U$5:U46,$AG$4),"")</f>
        <v/>
      </c>
      <c r="AH46" s="103" t="str">
        <f ca="1">IF(U46=$AH$4,COUNTIF($U$5:U46,$AH$4),"")</f>
        <v/>
      </c>
      <c r="AI46" s="103" t="str">
        <f ca="1">IF(U46=$AI$4,COUNTIF($U$5:U46,$AI$4),"")</f>
        <v/>
      </c>
      <c r="AJ46" s="103" t="str">
        <f ca="1">IF(U46=$AJ$4,COUNTIF($U$5:U46,$AJ$4),"")</f>
        <v/>
      </c>
      <c r="AK46" s="103" t="str">
        <f ca="1">IF(U46=$AK$4,COUNTIF($U$5:U46,$AK$4),"")</f>
        <v/>
      </c>
      <c r="AL46" s="103" t="str">
        <f ca="1">IF(U46=$AL$4,COUNTIF($U$5:U46,$AL$4),"")</f>
        <v/>
      </c>
      <c r="AM46" s="103" t="str">
        <f ca="1">IF(U46=$AM$4,COUNTIF($U$5:U46,$AM$4),"")</f>
        <v/>
      </c>
      <c r="AN46" s="106" t="str">
        <f ca="1">IF(U46=$AN$4,COUNTIF($U$5:U46,$AN$4),"")</f>
        <v/>
      </c>
      <c r="AO46" s="105">
        <f ca="1">IF(U46=$AO$4,COUNTIF($U$5:U46,$AO$4),"")</f>
        <v>40</v>
      </c>
      <c r="AP46" s="103" t="str">
        <f ca="1">IF(U46=$AP$4,COUNTIF($U$5:U46,$AP$4),"")</f>
        <v/>
      </c>
      <c r="AQ46" s="103" t="str">
        <f ca="1">IF(U46=$AQ$4,COUNTIF($U$5:U46,$AQ$4),"")</f>
        <v/>
      </c>
      <c r="AR46" s="103" t="str">
        <f ca="1">IF(U46=$AR$4,COUNTIF($U$5:U46,$AR$4),"")</f>
        <v/>
      </c>
      <c r="AS46" s="103" t="str">
        <f ca="1">IF(U46=$AS$4,COUNTIF($U$5:U46,$AS$4),"")</f>
        <v/>
      </c>
      <c r="AT46" s="103" t="str">
        <f ca="1">IF(U46=$AT$4,COUNTIF($U$5:U46,$AT$4),"")</f>
        <v/>
      </c>
      <c r="AU46" s="103" t="str">
        <f ca="1">IF(U46=$AU$4,COUNTIF($U$5:U46,$AU$4),"")</f>
        <v/>
      </c>
      <c r="AV46" s="103" t="str">
        <f ca="1">IF(U46=$AV$4,COUNTIF($U$5:U46,$AV$4),"")</f>
        <v/>
      </c>
      <c r="AW46" s="106" t="str">
        <f ca="1">IF(U46=$AW$4,COUNTIF($U$5:U46,$AW$4),"")</f>
        <v/>
      </c>
    </row>
    <row r="47" spans="1:49" ht="16.5" customHeight="1">
      <c r="A47" s="65">
        <v>82</v>
      </c>
      <c r="B47" s="93" t="s">
        <v>68</v>
      </c>
      <c r="C47" s="94">
        <v>400</v>
      </c>
      <c r="D47" s="95">
        <v>70</v>
      </c>
      <c r="E47" s="53">
        <f>販売数入力シート!C47</f>
        <v>39</v>
      </c>
      <c r="F47" s="18">
        <f t="shared" si="12"/>
        <v>0.17499999999999999</v>
      </c>
      <c r="G47" s="9">
        <f t="shared" si="13"/>
        <v>2730</v>
      </c>
      <c r="H47" s="67">
        <f t="shared" si="14"/>
        <v>15600</v>
      </c>
      <c r="I47" s="18">
        <f t="shared" si="15"/>
        <v>1.4334809696212302E-2</v>
      </c>
      <c r="J47" s="18">
        <f t="shared" si="22"/>
        <v>0.68916435410655519</v>
      </c>
      <c r="K47" s="67">
        <f t="shared" si="16"/>
        <v>12870</v>
      </c>
      <c r="L47" s="58">
        <f t="shared" si="17"/>
        <v>1.5921478780021328E-2</v>
      </c>
      <c r="M47" s="25">
        <f t="shared" si="23"/>
        <v>0.70168814684873482</v>
      </c>
      <c r="N47" s="92" t="str">
        <f ca="1">OFFSET(ＡＢＣ分析売上構成!$B$4,MATCH(B47,ＡＢＣ分析売上構成!$B$5:$B$65,0),12)</f>
        <v>Ｂ</v>
      </c>
      <c r="O47" s="142" t="str">
        <f ca="1">OFFSET(ＡＢＣ分析粗利構成!$B$4,MATCH(B47,ＡＢＣ分析粗利構成!$B$5:$B$66,0),12)</f>
        <v>Ｂ</v>
      </c>
      <c r="P47" s="144" t="str">
        <f ca="1">OFFSET(ＡＢＣ分析販売数量!$B$4,MATCH(B47,ＡＢＣ分析販売数量!$B$5:$B$66,0),12)</f>
        <v>Ｂ</v>
      </c>
      <c r="Q47" s="105" t="str">
        <f t="shared" ca="1" si="18"/>
        <v>ＢＢＢ</v>
      </c>
      <c r="R47" s="106" t="str">
        <f ca="1">IF(Q47=$R$1,COUNTIF($Q$5:Q47,$R$1),"")</f>
        <v/>
      </c>
      <c r="T47" s="92" t="str">
        <f t="shared" ca="1" si="19"/>
        <v>ＢＢ</v>
      </c>
      <c r="U47" s="92" t="str">
        <f t="shared" ca="1" si="20"/>
        <v>ＢＢ</v>
      </c>
      <c r="V47" s="92" t="str">
        <f t="shared" ca="1" si="21"/>
        <v>ＢＢ</v>
      </c>
      <c r="W47" s="124" t="str">
        <f ca="1">IF(T47=$W$4,COUNTIF($T$5:T47,$W$4),"")</f>
        <v/>
      </c>
      <c r="X47" s="103" t="str">
        <f ca="1">IF(T47=$X$4,COUNTIF($T$5:T47,$X$4),"")</f>
        <v/>
      </c>
      <c r="Y47" s="103" t="str">
        <f ca="1">IF(T47=$Y$4,COUNTIF($T$5:T47,$Y$4),"")</f>
        <v/>
      </c>
      <c r="Z47" s="103" t="str">
        <f ca="1">IF(T47=$Z$4,COUNTIF($T$5:T47,$Z$4),"")</f>
        <v/>
      </c>
      <c r="AA47" s="103" t="str">
        <f ca="1">IF(T47=$AA$4,COUNTIF($T$5:T47,$AA$4),"")</f>
        <v/>
      </c>
      <c r="AB47" s="103">
        <f ca="1">IF(T47=$AB$4,COUNTIF($T$5:T47,$AB$4),"")</f>
        <v>3</v>
      </c>
      <c r="AC47" s="104" t="str">
        <f ca="1">IF(T47=$AC$4,COUNTIF($T$5:T47,$AC$4),"")</f>
        <v/>
      </c>
      <c r="AD47" s="103" t="str">
        <f ca="1">IF(T47=$AD$4,COUNTIF($T$5:T47,$AD$4),"")</f>
        <v/>
      </c>
      <c r="AE47" s="106" t="str">
        <f ca="1">IF(T47=$AE$4,COUNTIF($T$5:T47,$AE$4),"")</f>
        <v/>
      </c>
      <c r="AF47" s="105" t="str">
        <f ca="1">IF(U47=$AF$4,COUNTIF($U$5:U47,$AF$4),"")</f>
        <v/>
      </c>
      <c r="AG47" s="103" t="str">
        <f ca="1">IF(U47=$AG$4,COUNTIF($U$5:U47,$AG$4),"")</f>
        <v/>
      </c>
      <c r="AH47" s="103" t="str">
        <f ca="1">IF(U47=$AH$4,COUNTIF($U$5:U47,$AH$4),"")</f>
        <v/>
      </c>
      <c r="AI47" s="103" t="str">
        <f ca="1">IF(U47=$AI$4,COUNTIF($U$5:U47,$AI$4),"")</f>
        <v/>
      </c>
      <c r="AJ47" s="103" t="str">
        <f ca="1">IF(U47=$AJ$4,COUNTIF($U$5:U47,$AJ$4),"")</f>
        <v/>
      </c>
      <c r="AK47" s="103">
        <f ca="1">IF(U47=$AK$4,COUNTIF($U$5:U47,$AK$4),"")</f>
        <v>3</v>
      </c>
      <c r="AL47" s="103" t="str">
        <f ca="1">IF(U47=$AL$4,COUNTIF($U$5:U47,$AL$4),"")</f>
        <v/>
      </c>
      <c r="AM47" s="103" t="str">
        <f ca="1">IF(U47=$AM$4,COUNTIF($U$5:U47,$AM$4),"")</f>
        <v/>
      </c>
      <c r="AN47" s="106" t="str">
        <f ca="1">IF(U47=$AN$4,COUNTIF($U$5:U47,$AN$4),"")</f>
        <v/>
      </c>
      <c r="AO47" s="105" t="str">
        <f ca="1">IF(U47=$AO$4,COUNTIF($U$5:U47,$AO$4),"")</f>
        <v/>
      </c>
      <c r="AP47" s="103" t="str">
        <f ca="1">IF(U47=$AP$4,COUNTIF($U$5:U47,$AP$4),"")</f>
        <v/>
      </c>
      <c r="AQ47" s="103" t="str">
        <f ca="1">IF(U47=$AQ$4,COUNTIF($U$5:U47,$AQ$4),"")</f>
        <v/>
      </c>
      <c r="AR47" s="103" t="str">
        <f ca="1">IF(U47=$AR$4,COUNTIF($U$5:U47,$AR$4),"")</f>
        <v/>
      </c>
      <c r="AS47" s="103" t="str">
        <f ca="1">IF(U47=$AS$4,COUNTIF($U$5:U47,$AS$4),"")</f>
        <v/>
      </c>
      <c r="AT47" s="103">
        <f ca="1">IF(U47=$AT$4,COUNTIF($U$5:U47,$AT$4),"")</f>
        <v>3</v>
      </c>
      <c r="AU47" s="103" t="str">
        <f ca="1">IF(U47=$AU$4,COUNTIF($U$5:U47,$AU$4),"")</f>
        <v/>
      </c>
      <c r="AV47" s="103" t="str">
        <f ca="1">IF(U47=$AV$4,COUNTIF($U$5:U47,$AV$4),"")</f>
        <v/>
      </c>
      <c r="AW47" s="106" t="str">
        <f ca="1">IF(U47=$AW$4,COUNTIF($U$5:U47,$AW$4),"")</f>
        <v/>
      </c>
    </row>
    <row r="48" spans="1:49" ht="16.5" customHeight="1">
      <c r="A48" s="65">
        <v>83</v>
      </c>
      <c r="B48" s="93" t="s">
        <v>69</v>
      </c>
      <c r="C48" s="94">
        <v>380</v>
      </c>
      <c r="D48" s="95">
        <v>90</v>
      </c>
      <c r="E48" s="53">
        <f>販売数入力シート!C48</f>
        <v>42</v>
      </c>
      <c r="F48" s="18">
        <f t="shared" si="12"/>
        <v>0.23684210526315788</v>
      </c>
      <c r="G48" s="9">
        <f t="shared" si="13"/>
        <v>3780</v>
      </c>
      <c r="H48" s="67">
        <f t="shared" si="14"/>
        <v>15960</v>
      </c>
      <c r="I48" s="18">
        <f t="shared" si="15"/>
        <v>1.4665612996894124E-2</v>
      </c>
      <c r="J48" s="18">
        <f t="shared" si="22"/>
        <v>0.70382996710344936</v>
      </c>
      <c r="K48" s="67">
        <f t="shared" si="16"/>
        <v>12180</v>
      </c>
      <c r="L48" s="58">
        <f t="shared" si="17"/>
        <v>1.5067879684588949E-2</v>
      </c>
      <c r="M48" s="25">
        <f t="shared" si="23"/>
        <v>0.71675602653332382</v>
      </c>
      <c r="N48" s="92" t="str">
        <f ca="1">OFFSET(ＡＢＣ分析売上構成!$B$4,MATCH(B48,ＡＢＣ分析売上構成!$B$5:$B$65,0),12)</f>
        <v>Ａ</v>
      </c>
      <c r="O48" s="142" t="str">
        <f ca="1">OFFSET(ＡＢＣ分析粗利構成!$B$4,MATCH(B48,ＡＢＣ分析粗利構成!$B$5:$B$66,0),12)</f>
        <v>Ａ</v>
      </c>
      <c r="P48" s="144" t="str">
        <f ca="1">OFFSET(ＡＢＣ分析販売数量!$B$4,MATCH(B48,ＡＢＣ分析販売数量!$B$5:$B$66,0),12)</f>
        <v>Ａ</v>
      </c>
      <c r="Q48" s="105" t="str">
        <f t="shared" ca="1" si="18"/>
        <v>ＡＡＡ</v>
      </c>
      <c r="R48" s="106">
        <f ca="1">IF(Q48=$R$1,COUNTIF($Q$5:Q48,$R$1),"")</f>
        <v>27</v>
      </c>
      <c r="T48" s="92" t="str">
        <f t="shared" ca="1" si="19"/>
        <v>ＡＡ</v>
      </c>
      <c r="U48" s="92" t="str">
        <f t="shared" ca="1" si="20"/>
        <v>ＡＡ</v>
      </c>
      <c r="V48" s="92" t="str">
        <f t="shared" ca="1" si="21"/>
        <v>ＡＡ</v>
      </c>
      <c r="W48" s="124">
        <f ca="1">IF(T48=$W$4,COUNTIF($T$5:T48,$W$4),"")</f>
        <v>27</v>
      </c>
      <c r="X48" s="103" t="str">
        <f ca="1">IF(T48=$X$4,COUNTIF($T$5:T48,$X$4),"")</f>
        <v/>
      </c>
      <c r="Y48" s="103" t="str">
        <f ca="1">IF(T48=$Y$4,COUNTIF($T$5:T48,$Y$4),"")</f>
        <v/>
      </c>
      <c r="Z48" s="103" t="str">
        <f ca="1">IF(T48=$Z$4,COUNTIF($T$5:T48,$Z$4),"")</f>
        <v/>
      </c>
      <c r="AA48" s="103" t="str">
        <f ca="1">IF(T48=$AA$4,COUNTIF($T$5:T48,$AA$4),"")</f>
        <v/>
      </c>
      <c r="AB48" s="103" t="str">
        <f ca="1">IF(T48=$AB$4,COUNTIF($T$5:T48,$AB$4),"")</f>
        <v/>
      </c>
      <c r="AC48" s="104" t="str">
        <f ca="1">IF(T48=$AC$4,COUNTIF($T$5:T48,$AC$4),"")</f>
        <v/>
      </c>
      <c r="AD48" s="103" t="str">
        <f ca="1">IF(T48=$AD$4,COUNTIF($T$5:T48,$AD$4),"")</f>
        <v/>
      </c>
      <c r="AE48" s="106" t="str">
        <f ca="1">IF(T48=$AE$4,COUNTIF($T$5:T48,$AE$4),"")</f>
        <v/>
      </c>
      <c r="AF48" s="105">
        <f ca="1">IF(U48=$AF$4,COUNTIF($U$5:U48,$AF$4),"")</f>
        <v>41</v>
      </c>
      <c r="AG48" s="103" t="str">
        <f ca="1">IF(U48=$AG$4,COUNTIF($U$5:U48,$AG$4),"")</f>
        <v/>
      </c>
      <c r="AH48" s="103" t="str">
        <f ca="1">IF(U48=$AH$4,COUNTIF($U$5:U48,$AH$4),"")</f>
        <v/>
      </c>
      <c r="AI48" s="103" t="str">
        <f ca="1">IF(U48=$AI$4,COUNTIF($U$5:U48,$AI$4),"")</f>
        <v/>
      </c>
      <c r="AJ48" s="103" t="str">
        <f ca="1">IF(U48=$AJ$4,COUNTIF($U$5:U48,$AJ$4),"")</f>
        <v/>
      </c>
      <c r="AK48" s="103" t="str">
        <f ca="1">IF(U48=$AK$4,COUNTIF($U$5:U48,$AK$4),"")</f>
        <v/>
      </c>
      <c r="AL48" s="103" t="str">
        <f ca="1">IF(U48=$AL$4,COUNTIF($U$5:U48,$AL$4),"")</f>
        <v/>
      </c>
      <c r="AM48" s="103" t="str">
        <f ca="1">IF(U48=$AM$4,COUNTIF($U$5:U48,$AM$4),"")</f>
        <v/>
      </c>
      <c r="AN48" s="106" t="str">
        <f ca="1">IF(U48=$AN$4,COUNTIF($U$5:U48,$AN$4),"")</f>
        <v/>
      </c>
      <c r="AO48" s="105">
        <f ca="1">IF(U48=$AO$4,COUNTIF($U$5:U48,$AO$4),"")</f>
        <v>41</v>
      </c>
      <c r="AP48" s="103" t="str">
        <f ca="1">IF(U48=$AP$4,COUNTIF($U$5:U48,$AP$4),"")</f>
        <v/>
      </c>
      <c r="AQ48" s="103" t="str">
        <f ca="1">IF(U48=$AQ$4,COUNTIF($U$5:U48,$AQ$4),"")</f>
        <v/>
      </c>
      <c r="AR48" s="103" t="str">
        <f ca="1">IF(U48=$AR$4,COUNTIF($U$5:U48,$AR$4),"")</f>
        <v/>
      </c>
      <c r="AS48" s="103" t="str">
        <f ca="1">IF(U48=$AS$4,COUNTIF($U$5:U48,$AS$4),"")</f>
        <v/>
      </c>
      <c r="AT48" s="103" t="str">
        <f ca="1">IF(U48=$AT$4,COUNTIF($U$5:U48,$AT$4),"")</f>
        <v/>
      </c>
      <c r="AU48" s="103" t="str">
        <f ca="1">IF(U48=$AU$4,COUNTIF($U$5:U48,$AU$4),"")</f>
        <v/>
      </c>
      <c r="AV48" s="103" t="str">
        <f ca="1">IF(U48=$AV$4,COUNTIF($U$5:U48,$AV$4),"")</f>
        <v/>
      </c>
      <c r="AW48" s="106" t="str">
        <f ca="1">IF(U48=$AW$4,COUNTIF($U$5:U48,$AW$4),"")</f>
        <v/>
      </c>
    </row>
    <row r="49" spans="1:49" ht="16.5" customHeight="1">
      <c r="A49" s="65">
        <v>84</v>
      </c>
      <c r="B49" s="93" t="s">
        <v>70</v>
      </c>
      <c r="C49" s="94">
        <v>400</v>
      </c>
      <c r="D49" s="95">
        <v>120</v>
      </c>
      <c r="E49" s="53">
        <f>販売数入力シート!C49</f>
        <v>19</v>
      </c>
      <c r="F49" s="18">
        <f t="shared" si="12"/>
        <v>0.3</v>
      </c>
      <c r="G49" s="9">
        <f t="shared" si="13"/>
        <v>2280</v>
      </c>
      <c r="H49" s="67">
        <f t="shared" si="14"/>
        <v>7600</v>
      </c>
      <c r="I49" s="18">
        <f t="shared" si="15"/>
        <v>6.9836252366162494E-3</v>
      </c>
      <c r="J49" s="18">
        <f t="shared" si="22"/>
        <v>0.71081359234006558</v>
      </c>
      <c r="K49" s="67">
        <f t="shared" si="16"/>
        <v>5320</v>
      </c>
      <c r="L49" s="58">
        <f t="shared" si="17"/>
        <v>6.5813727357974718E-3</v>
      </c>
      <c r="M49" s="25">
        <f t="shared" si="23"/>
        <v>0.72333739926912133</v>
      </c>
      <c r="N49" s="92" t="str">
        <f ca="1">OFFSET(ＡＢＣ分析売上構成!$B$4,MATCH(B49,ＡＢＣ分析売上構成!$B$5:$B$65,0),12)</f>
        <v>Ａ</v>
      </c>
      <c r="O49" s="142" t="str">
        <f ca="1">OFFSET(ＡＢＣ分析粗利構成!$B$4,MATCH(B49,ＡＢＣ分析粗利構成!$B$5:$B$66,0),12)</f>
        <v>Ｂ</v>
      </c>
      <c r="P49" s="144" t="str">
        <f ca="1">OFFSET(ＡＢＣ分析販売数量!$B$4,MATCH(B49,ＡＢＣ分析販売数量!$B$5:$B$66,0),12)</f>
        <v>Ａ</v>
      </c>
      <c r="Q49" s="105" t="str">
        <f t="shared" ca="1" si="18"/>
        <v>ＡＢＡ</v>
      </c>
      <c r="R49" s="106" t="str">
        <f ca="1">IF(Q49=$R$1,COUNTIF($Q$5:Q49,$R$1),"")</f>
        <v/>
      </c>
      <c r="T49" s="92" t="str">
        <f t="shared" ca="1" si="19"/>
        <v>ＡＢ</v>
      </c>
      <c r="U49" s="92" t="str">
        <f t="shared" ca="1" si="20"/>
        <v>ＡＡ</v>
      </c>
      <c r="V49" s="92" t="str">
        <f t="shared" ca="1" si="21"/>
        <v>ＢＡ</v>
      </c>
      <c r="W49" s="124" t="str">
        <f ca="1">IF(T49=$W$4,COUNTIF($T$5:T49,$W$4),"")</f>
        <v/>
      </c>
      <c r="X49" s="103">
        <f ca="1">IF(T49=$X$4,COUNTIF($T$5:T49,$X$4),"")</f>
        <v>15</v>
      </c>
      <c r="Y49" s="103" t="str">
        <f ca="1">IF(T49=$Y$4,COUNTIF($T$5:T49,$Y$4),"")</f>
        <v/>
      </c>
      <c r="Z49" s="103" t="str">
        <f ca="1">IF(T49=$Z$4,COUNTIF($T$5:T49,$Z$4),"")</f>
        <v/>
      </c>
      <c r="AA49" s="103" t="str">
        <f ca="1">IF(T49=$AA$4,COUNTIF($T$5:T49,$AA$4),"")</f>
        <v/>
      </c>
      <c r="AB49" s="103" t="str">
        <f ca="1">IF(T49=$AB$4,COUNTIF($T$5:T49,$AB$4),"")</f>
        <v/>
      </c>
      <c r="AC49" s="104" t="str">
        <f ca="1">IF(T49=$AC$4,COUNTIF($T$5:T49,$AC$4),"")</f>
        <v/>
      </c>
      <c r="AD49" s="103" t="str">
        <f ca="1">IF(T49=$AD$4,COUNTIF($T$5:T49,$AD$4),"")</f>
        <v/>
      </c>
      <c r="AE49" s="106" t="str">
        <f ca="1">IF(T49=$AE$4,COUNTIF($T$5:T49,$AE$4),"")</f>
        <v/>
      </c>
      <c r="AF49" s="105">
        <f ca="1">IF(U49=$AF$4,COUNTIF($U$5:U49,$AF$4),"")</f>
        <v>42</v>
      </c>
      <c r="AG49" s="103" t="str">
        <f ca="1">IF(U49=$AG$4,COUNTIF($U$5:U49,$AG$4),"")</f>
        <v/>
      </c>
      <c r="AH49" s="103" t="str">
        <f ca="1">IF(U49=$AH$4,COUNTIF($U$5:U49,$AH$4),"")</f>
        <v/>
      </c>
      <c r="AI49" s="103" t="str">
        <f ca="1">IF(U49=$AI$4,COUNTIF($U$5:U49,$AI$4),"")</f>
        <v/>
      </c>
      <c r="AJ49" s="103" t="str">
        <f ca="1">IF(U49=$AJ$4,COUNTIF($U$5:U49,$AJ$4),"")</f>
        <v/>
      </c>
      <c r="AK49" s="103" t="str">
        <f ca="1">IF(U49=$AK$4,COUNTIF($U$5:U49,$AK$4),"")</f>
        <v/>
      </c>
      <c r="AL49" s="103" t="str">
        <f ca="1">IF(U49=$AL$4,COUNTIF($U$5:U49,$AL$4),"")</f>
        <v/>
      </c>
      <c r="AM49" s="103" t="str">
        <f ca="1">IF(U49=$AM$4,COUNTIF($U$5:U49,$AM$4),"")</f>
        <v/>
      </c>
      <c r="AN49" s="106" t="str">
        <f ca="1">IF(U49=$AN$4,COUNTIF($U$5:U49,$AN$4),"")</f>
        <v/>
      </c>
      <c r="AO49" s="105">
        <f ca="1">IF(U49=$AO$4,COUNTIF($U$5:U49,$AO$4),"")</f>
        <v>42</v>
      </c>
      <c r="AP49" s="103" t="str">
        <f ca="1">IF(U49=$AP$4,COUNTIF($U$5:U49,$AP$4),"")</f>
        <v/>
      </c>
      <c r="AQ49" s="103" t="str">
        <f ca="1">IF(U49=$AQ$4,COUNTIF($U$5:U49,$AQ$4),"")</f>
        <v/>
      </c>
      <c r="AR49" s="103" t="str">
        <f ca="1">IF(U49=$AR$4,COUNTIF($U$5:U49,$AR$4),"")</f>
        <v/>
      </c>
      <c r="AS49" s="103" t="str">
        <f ca="1">IF(U49=$AS$4,COUNTIF($U$5:U49,$AS$4),"")</f>
        <v/>
      </c>
      <c r="AT49" s="103" t="str">
        <f ca="1">IF(U49=$AT$4,COUNTIF($U$5:U49,$AT$4),"")</f>
        <v/>
      </c>
      <c r="AU49" s="103" t="str">
        <f ca="1">IF(U49=$AU$4,COUNTIF($U$5:U49,$AU$4),"")</f>
        <v/>
      </c>
      <c r="AV49" s="103" t="str">
        <f ca="1">IF(U49=$AV$4,COUNTIF($U$5:U49,$AV$4),"")</f>
        <v/>
      </c>
      <c r="AW49" s="106" t="str">
        <f ca="1">IF(U49=$AW$4,COUNTIF($U$5:U49,$AW$4),"")</f>
        <v/>
      </c>
    </row>
    <row r="50" spans="1:49" ht="16.5" customHeight="1">
      <c r="A50" s="65">
        <v>85</v>
      </c>
      <c r="B50" s="93" t="s">
        <v>71</v>
      </c>
      <c r="C50" s="94">
        <v>380</v>
      </c>
      <c r="D50" s="95">
        <v>86</v>
      </c>
      <c r="E50" s="53">
        <f>販売数入力シート!C50</f>
        <v>51</v>
      </c>
      <c r="F50" s="18">
        <f t="shared" si="12"/>
        <v>0.22631578947368422</v>
      </c>
      <c r="G50" s="9">
        <f t="shared" si="13"/>
        <v>4386</v>
      </c>
      <c r="H50" s="67">
        <f t="shared" si="14"/>
        <v>19380</v>
      </c>
      <c r="I50" s="18">
        <f t="shared" si="15"/>
        <v>1.7808244353371437E-2</v>
      </c>
      <c r="J50" s="18">
        <f t="shared" si="22"/>
        <v>0.72862183669343705</v>
      </c>
      <c r="K50" s="67">
        <f t="shared" si="16"/>
        <v>14994</v>
      </c>
      <c r="L50" s="58">
        <f t="shared" si="17"/>
        <v>1.8549079473787086E-2</v>
      </c>
      <c r="M50" s="25">
        <f t="shared" si="23"/>
        <v>0.74188647874290836</v>
      </c>
      <c r="N50" s="92" t="str">
        <f ca="1">OFFSET(ＡＢＣ分析売上構成!$B$4,MATCH(B50,ＡＢＣ分析売上構成!$B$5:$B$65,0),12)</f>
        <v>Ａ</v>
      </c>
      <c r="O50" s="142" t="str">
        <f ca="1">OFFSET(ＡＢＣ分析粗利構成!$B$4,MATCH(B50,ＡＢＣ分析粗利構成!$B$5:$B$66,0),12)</f>
        <v>Ｂ</v>
      </c>
      <c r="P50" s="144" t="str">
        <f ca="1">OFFSET(ＡＢＣ分析販売数量!$B$4,MATCH(B50,ＡＢＣ分析販売数量!$B$5:$B$66,0),12)</f>
        <v>Ａ</v>
      </c>
      <c r="Q50" s="105" t="str">
        <f t="shared" ca="1" si="18"/>
        <v>ＡＢＡ</v>
      </c>
      <c r="R50" s="106" t="str">
        <f ca="1">IF(Q50=$R$1,COUNTIF($Q$5:Q50,$R$1),"")</f>
        <v/>
      </c>
      <c r="T50" s="92" t="str">
        <f t="shared" ca="1" si="19"/>
        <v>ＡＢ</v>
      </c>
      <c r="U50" s="92" t="str">
        <f t="shared" ca="1" si="20"/>
        <v>ＡＡ</v>
      </c>
      <c r="V50" s="92" t="str">
        <f t="shared" ca="1" si="21"/>
        <v>ＢＡ</v>
      </c>
      <c r="W50" s="124" t="str">
        <f ca="1">IF(T50=$W$4,COUNTIF($T$5:T50,$W$4),"")</f>
        <v/>
      </c>
      <c r="X50" s="103">
        <f ca="1">IF(T50=$X$4,COUNTIF($T$5:T50,$X$4),"")</f>
        <v>16</v>
      </c>
      <c r="Y50" s="103" t="str">
        <f ca="1">IF(T50=$Y$4,COUNTIF($T$5:T50,$Y$4),"")</f>
        <v/>
      </c>
      <c r="Z50" s="103" t="str">
        <f ca="1">IF(T50=$Z$4,COUNTIF($T$5:T50,$Z$4),"")</f>
        <v/>
      </c>
      <c r="AA50" s="103" t="str">
        <f ca="1">IF(T50=$AA$4,COUNTIF($T$5:T50,$AA$4),"")</f>
        <v/>
      </c>
      <c r="AB50" s="103" t="str">
        <f ca="1">IF(T50=$AB$4,COUNTIF($T$5:T50,$AB$4),"")</f>
        <v/>
      </c>
      <c r="AC50" s="104" t="str">
        <f ca="1">IF(T50=$AC$4,COUNTIF($T$5:T50,$AC$4),"")</f>
        <v/>
      </c>
      <c r="AD50" s="103" t="str">
        <f ca="1">IF(T50=$AD$4,COUNTIF($T$5:T50,$AD$4),"")</f>
        <v/>
      </c>
      <c r="AE50" s="106" t="str">
        <f ca="1">IF(T50=$AE$4,COUNTIF($T$5:T50,$AE$4),"")</f>
        <v/>
      </c>
      <c r="AF50" s="105">
        <f ca="1">IF(U50=$AF$4,COUNTIF($U$5:U50,$AF$4),"")</f>
        <v>43</v>
      </c>
      <c r="AG50" s="103" t="str">
        <f ca="1">IF(U50=$AG$4,COUNTIF($U$5:U50,$AG$4),"")</f>
        <v/>
      </c>
      <c r="AH50" s="103" t="str">
        <f ca="1">IF(U50=$AH$4,COUNTIF($U$5:U50,$AH$4),"")</f>
        <v/>
      </c>
      <c r="AI50" s="103" t="str">
        <f ca="1">IF(U50=$AI$4,COUNTIF($U$5:U50,$AI$4),"")</f>
        <v/>
      </c>
      <c r="AJ50" s="103" t="str">
        <f ca="1">IF(U50=$AJ$4,COUNTIF($U$5:U50,$AJ$4),"")</f>
        <v/>
      </c>
      <c r="AK50" s="103" t="str">
        <f ca="1">IF(U50=$AK$4,COUNTIF($U$5:U50,$AK$4),"")</f>
        <v/>
      </c>
      <c r="AL50" s="103" t="str">
        <f ca="1">IF(U50=$AL$4,COUNTIF($U$5:U50,$AL$4),"")</f>
        <v/>
      </c>
      <c r="AM50" s="103" t="str">
        <f ca="1">IF(U50=$AM$4,COUNTIF($U$5:U50,$AM$4),"")</f>
        <v/>
      </c>
      <c r="AN50" s="106" t="str">
        <f ca="1">IF(U50=$AN$4,COUNTIF($U$5:U50,$AN$4),"")</f>
        <v/>
      </c>
      <c r="AO50" s="105">
        <f ca="1">IF(U50=$AO$4,COUNTIF($U$5:U50,$AO$4),"")</f>
        <v>43</v>
      </c>
      <c r="AP50" s="103" t="str">
        <f ca="1">IF(U50=$AP$4,COUNTIF($U$5:U50,$AP$4),"")</f>
        <v/>
      </c>
      <c r="AQ50" s="103" t="str">
        <f ca="1">IF(U50=$AQ$4,COUNTIF($U$5:U50,$AQ$4),"")</f>
        <v/>
      </c>
      <c r="AR50" s="103" t="str">
        <f ca="1">IF(U50=$AR$4,COUNTIF($U$5:U50,$AR$4),"")</f>
        <v/>
      </c>
      <c r="AS50" s="103" t="str">
        <f ca="1">IF(U50=$AS$4,COUNTIF($U$5:U50,$AS$4),"")</f>
        <v/>
      </c>
      <c r="AT50" s="103" t="str">
        <f ca="1">IF(U50=$AT$4,COUNTIF($U$5:U50,$AT$4),"")</f>
        <v/>
      </c>
      <c r="AU50" s="103" t="str">
        <f ca="1">IF(U50=$AU$4,COUNTIF($U$5:U50,$AU$4),"")</f>
        <v/>
      </c>
      <c r="AV50" s="103" t="str">
        <f ca="1">IF(U50=$AV$4,COUNTIF($U$5:U50,$AV$4),"")</f>
        <v/>
      </c>
      <c r="AW50" s="106" t="str">
        <f ca="1">IF(U50=$AW$4,COUNTIF($U$5:U50,$AW$4),"")</f>
        <v/>
      </c>
    </row>
    <row r="51" spans="1:49" ht="16.5" customHeight="1">
      <c r="A51" s="65">
        <v>86</v>
      </c>
      <c r="B51" s="93" t="s">
        <v>70</v>
      </c>
      <c r="C51" s="94">
        <v>200</v>
      </c>
      <c r="D51" s="95">
        <v>65</v>
      </c>
      <c r="E51" s="53">
        <f>販売数入力シート!C51</f>
        <v>44</v>
      </c>
      <c r="F51" s="18">
        <f t="shared" si="12"/>
        <v>0.32500000000000001</v>
      </c>
      <c r="G51" s="9">
        <f t="shared" si="13"/>
        <v>2860</v>
      </c>
      <c r="H51" s="67">
        <f t="shared" si="14"/>
        <v>8800</v>
      </c>
      <c r="I51" s="18">
        <f t="shared" si="15"/>
        <v>8.0863029055556583E-3</v>
      </c>
      <c r="J51" s="18">
        <f t="shared" si="22"/>
        <v>0.73670813959899273</v>
      </c>
      <c r="K51" s="67">
        <f t="shared" si="16"/>
        <v>5940</v>
      </c>
      <c r="L51" s="58">
        <f t="shared" si="17"/>
        <v>7.3483748215483055E-3</v>
      </c>
      <c r="M51" s="25">
        <f t="shared" si="23"/>
        <v>0.74923485356445663</v>
      </c>
      <c r="N51" s="92" t="str">
        <f ca="1">OFFSET(ＡＢＣ分析売上構成!$B$4,MATCH(B51,ＡＢＣ分析売上構成!$B$5:$B$65,0),12)</f>
        <v>Ａ</v>
      </c>
      <c r="O51" s="142" t="str">
        <f ca="1">OFFSET(ＡＢＣ分析粗利構成!$B$4,MATCH(B51,ＡＢＣ分析粗利構成!$B$5:$B$66,0),12)</f>
        <v>Ｂ</v>
      </c>
      <c r="P51" s="144" t="str">
        <f ca="1">OFFSET(ＡＢＣ分析販売数量!$B$4,MATCH(B51,ＡＢＣ分析販売数量!$B$5:$B$66,0),12)</f>
        <v>Ａ</v>
      </c>
      <c r="Q51" s="105" t="str">
        <f t="shared" ca="1" si="18"/>
        <v>ＡＢＡ</v>
      </c>
      <c r="R51" s="106" t="str">
        <f ca="1">IF(Q51=$R$1,COUNTIF($Q$5:Q51,$R$1),"")</f>
        <v/>
      </c>
      <c r="T51" s="92" t="str">
        <f t="shared" ca="1" si="19"/>
        <v>ＡＢ</v>
      </c>
      <c r="U51" s="92" t="str">
        <f t="shared" ca="1" si="20"/>
        <v>ＡＡ</v>
      </c>
      <c r="V51" s="92" t="str">
        <f t="shared" ca="1" si="21"/>
        <v>ＢＡ</v>
      </c>
      <c r="W51" s="124" t="str">
        <f ca="1">IF(T51=$W$4,COUNTIF($T$5:T51,$W$4),"")</f>
        <v/>
      </c>
      <c r="X51" s="103">
        <f ca="1">IF(T51=$X$4,COUNTIF($T$5:T51,$X$4),"")</f>
        <v>17</v>
      </c>
      <c r="Y51" s="103" t="str">
        <f ca="1">IF(T51=$Y$4,COUNTIF($T$5:T51,$Y$4),"")</f>
        <v/>
      </c>
      <c r="Z51" s="103" t="str">
        <f ca="1">IF(T51=$Z$4,COUNTIF($T$5:T51,$Z$4),"")</f>
        <v/>
      </c>
      <c r="AA51" s="103" t="str">
        <f ca="1">IF(T51=$AA$4,COUNTIF($T$5:T51,$AA$4),"")</f>
        <v/>
      </c>
      <c r="AB51" s="103" t="str">
        <f ca="1">IF(T51=$AB$4,COUNTIF($T$5:T51,$AB$4),"")</f>
        <v/>
      </c>
      <c r="AC51" s="104" t="str">
        <f ca="1">IF(T51=$AC$4,COUNTIF($T$5:T51,$AC$4),"")</f>
        <v/>
      </c>
      <c r="AD51" s="103" t="str">
        <f ca="1">IF(T51=$AD$4,COUNTIF($T$5:T51,$AD$4),"")</f>
        <v/>
      </c>
      <c r="AE51" s="106" t="str">
        <f ca="1">IF(T51=$AE$4,COUNTIF($T$5:T51,$AE$4),"")</f>
        <v/>
      </c>
      <c r="AF51" s="105">
        <f ca="1">IF(U51=$AF$4,COUNTIF($U$5:U51,$AF$4),"")</f>
        <v>44</v>
      </c>
      <c r="AG51" s="103" t="str">
        <f ca="1">IF(U51=$AG$4,COUNTIF($U$5:U51,$AG$4),"")</f>
        <v/>
      </c>
      <c r="AH51" s="103" t="str">
        <f ca="1">IF(U51=$AH$4,COUNTIF($U$5:U51,$AH$4),"")</f>
        <v/>
      </c>
      <c r="AI51" s="103" t="str">
        <f ca="1">IF(U51=$AI$4,COUNTIF($U$5:U51,$AI$4),"")</f>
        <v/>
      </c>
      <c r="AJ51" s="103" t="str">
        <f ca="1">IF(U51=$AJ$4,COUNTIF($U$5:U51,$AJ$4),"")</f>
        <v/>
      </c>
      <c r="AK51" s="103" t="str">
        <f ca="1">IF(U51=$AK$4,COUNTIF($U$5:U51,$AK$4),"")</f>
        <v/>
      </c>
      <c r="AL51" s="103" t="str">
        <f ca="1">IF(U51=$AL$4,COUNTIF($U$5:U51,$AL$4),"")</f>
        <v/>
      </c>
      <c r="AM51" s="103" t="str">
        <f ca="1">IF(U51=$AM$4,COUNTIF($U$5:U51,$AM$4),"")</f>
        <v/>
      </c>
      <c r="AN51" s="106" t="str">
        <f ca="1">IF(U51=$AN$4,COUNTIF($U$5:U51,$AN$4),"")</f>
        <v/>
      </c>
      <c r="AO51" s="105">
        <f ca="1">IF(U51=$AO$4,COUNTIF($U$5:U51,$AO$4),"")</f>
        <v>44</v>
      </c>
      <c r="AP51" s="103" t="str">
        <f ca="1">IF(U51=$AP$4,COUNTIF($U$5:U51,$AP$4),"")</f>
        <v/>
      </c>
      <c r="AQ51" s="103" t="str">
        <f ca="1">IF(U51=$AQ$4,COUNTIF($U$5:U51,$AQ$4),"")</f>
        <v/>
      </c>
      <c r="AR51" s="103" t="str">
        <f ca="1">IF(U51=$AR$4,COUNTIF($U$5:U51,$AR$4),"")</f>
        <v/>
      </c>
      <c r="AS51" s="103" t="str">
        <f ca="1">IF(U51=$AS$4,COUNTIF($U$5:U51,$AS$4),"")</f>
        <v/>
      </c>
      <c r="AT51" s="103" t="str">
        <f ca="1">IF(U51=$AT$4,COUNTIF($U$5:U51,$AT$4),"")</f>
        <v/>
      </c>
      <c r="AU51" s="103" t="str">
        <f ca="1">IF(U51=$AU$4,COUNTIF($U$5:U51,$AU$4),"")</f>
        <v/>
      </c>
      <c r="AV51" s="103" t="str">
        <f ca="1">IF(U51=$AV$4,COUNTIF($U$5:U51,$AV$4),"")</f>
        <v/>
      </c>
      <c r="AW51" s="106" t="str">
        <f ca="1">IF(U51=$AW$4,COUNTIF($U$5:U51,$AW$4),"")</f>
        <v/>
      </c>
    </row>
    <row r="52" spans="1:49" ht="16.5" customHeight="1">
      <c r="A52" s="65">
        <v>87</v>
      </c>
      <c r="B52" s="93" t="s">
        <v>72</v>
      </c>
      <c r="C52" s="94">
        <v>250</v>
      </c>
      <c r="D52" s="95">
        <v>65</v>
      </c>
      <c r="E52" s="53">
        <f>販売数入力シート!C52</f>
        <v>44</v>
      </c>
      <c r="F52" s="18">
        <f t="shared" si="12"/>
        <v>0.26</v>
      </c>
      <c r="G52" s="9">
        <f t="shared" si="13"/>
        <v>2860</v>
      </c>
      <c r="H52" s="67">
        <f t="shared" si="14"/>
        <v>11000</v>
      </c>
      <c r="I52" s="18">
        <f t="shared" si="15"/>
        <v>1.0107878631944572E-2</v>
      </c>
      <c r="J52" s="18">
        <f t="shared" si="22"/>
        <v>0.74681601823093735</v>
      </c>
      <c r="K52" s="67">
        <f t="shared" si="16"/>
        <v>8140</v>
      </c>
      <c r="L52" s="58">
        <f t="shared" si="17"/>
        <v>1.0069995125825454E-2</v>
      </c>
      <c r="M52" s="25">
        <f t="shared" si="23"/>
        <v>0.75930484869028203</v>
      </c>
      <c r="N52" s="92" t="str">
        <f ca="1">OFFSET(ＡＢＣ分析売上構成!$B$4,MATCH(B52,ＡＢＣ分析売上構成!$B$5:$B$65,0),12)</f>
        <v>Ａ</v>
      </c>
      <c r="O52" s="142" t="str">
        <f ca="1">OFFSET(ＡＢＣ分析粗利構成!$B$4,MATCH(B52,ＡＢＣ分析粗利構成!$B$5:$B$66,0),12)</f>
        <v>Ａ</v>
      </c>
      <c r="P52" s="144" t="str">
        <f ca="1">OFFSET(ＡＢＣ分析販売数量!$B$4,MATCH(B52,ＡＢＣ分析販売数量!$B$5:$B$66,0),12)</f>
        <v>Ａ</v>
      </c>
      <c r="Q52" s="105" t="str">
        <f t="shared" ca="1" si="18"/>
        <v>ＡＡＡ</v>
      </c>
      <c r="R52" s="106">
        <f ca="1">IF(Q52=$R$1,COUNTIF($Q$5:Q52,$R$1),"")</f>
        <v>28</v>
      </c>
      <c r="T52" s="92" t="str">
        <f t="shared" ca="1" si="19"/>
        <v>ＡＡ</v>
      </c>
      <c r="U52" s="92" t="str">
        <f t="shared" ca="1" si="20"/>
        <v>ＡＡ</v>
      </c>
      <c r="V52" s="92" t="str">
        <f t="shared" ca="1" si="21"/>
        <v>ＡＡ</v>
      </c>
      <c r="W52" s="124">
        <f ca="1">IF(T52=$W$4,COUNTIF($T$5:T52,$W$4),"")</f>
        <v>28</v>
      </c>
      <c r="X52" s="103" t="str">
        <f ca="1">IF(T52=$X$4,COUNTIF($T$5:T52,$X$4),"")</f>
        <v/>
      </c>
      <c r="Y52" s="103" t="str">
        <f ca="1">IF(T52=$Y$4,COUNTIF($T$5:T52,$Y$4),"")</f>
        <v/>
      </c>
      <c r="Z52" s="103" t="str">
        <f ca="1">IF(T52=$Z$4,COUNTIF($T$5:T52,$Z$4),"")</f>
        <v/>
      </c>
      <c r="AA52" s="103" t="str">
        <f ca="1">IF(T52=$AA$4,COUNTIF($T$5:T52,$AA$4),"")</f>
        <v/>
      </c>
      <c r="AB52" s="103" t="str">
        <f ca="1">IF(T52=$AB$4,COUNTIF($T$5:T52,$AB$4),"")</f>
        <v/>
      </c>
      <c r="AC52" s="104" t="str">
        <f ca="1">IF(T52=$AC$4,COUNTIF($T$5:T52,$AC$4),"")</f>
        <v/>
      </c>
      <c r="AD52" s="103" t="str">
        <f ca="1">IF(T52=$AD$4,COUNTIF($T$5:T52,$AD$4),"")</f>
        <v/>
      </c>
      <c r="AE52" s="106" t="str">
        <f ca="1">IF(T52=$AE$4,COUNTIF($T$5:T52,$AE$4),"")</f>
        <v/>
      </c>
      <c r="AF52" s="105">
        <f ca="1">IF(U52=$AF$4,COUNTIF($U$5:U52,$AF$4),"")</f>
        <v>45</v>
      </c>
      <c r="AG52" s="103" t="str">
        <f ca="1">IF(U52=$AG$4,COUNTIF($U$5:U52,$AG$4),"")</f>
        <v/>
      </c>
      <c r="AH52" s="103" t="str">
        <f ca="1">IF(U52=$AH$4,COUNTIF($U$5:U52,$AH$4),"")</f>
        <v/>
      </c>
      <c r="AI52" s="103" t="str">
        <f ca="1">IF(U52=$AI$4,COUNTIF($U$5:U52,$AI$4),"")</f>
        <v/>
      </c>
      <c r="AJ52" s="103" t="str">
        <f ca="1">IF(U52=$AJ$4,COUNTIF($U$5:U52,$AJ$4),"")</f>
        <v/>
      </c>
      <c r="AK52" s="103" t="str">
        <f ca="1">IF(U52=$AK$4,COUNTIF($U$5:U52,$AK$4),"")</f>
        <v/>
      </c>
      <c r="AL52" s="103" t="str">
        <f ca="1">IF(U52=$AL$4,COUNTIF($U$5:U52,$AL$4),"")</f>
        <v/>
      </c>
      <c r="AM52" s="103" t="str">
        <f ca="1">IF(U52=$AM$4,COUNTIF($U$5:U52,$AM$4),"")</f>
        <v/>
      </c>
      <c r="AN52" s="106" t="str">
        <f ca="1">IF(U52=$AN$4,COUNTIF($U$5:U52,$AN$4),"")</f>
        <v/>
      </c>
      <c r="AO52" s="105">
        <f ca="1">IF(U52=$AO$4,COUNTIF($U$5:U52,$AO$4),"")</f>
        <v>45</v>
      </c>
      <c r="AP52" s="103" t="str">
        <f ca="1">IF(U52=$AP$4,COUNTIF($U$5:U52,$AP$4),"")</f>
        <v/>
      </c>
      <c r="AQ52" s="103" t="str">
        <f ca="1">IF(U52=$AQ$4,COUNTIF($U$5:U52,$AQ$4),"")</f>
        <v/>
      </c>
      <c r="AR52" s="103" t="str">
        <f ca="1">IF(U52=$AR$4,COUNTIF($U$5:U52,$AR$4),"")</f>
        <v/>
      </c>
      <c r="AS52" s="103" t="str">
        <f ca="1">IF(U52=$AS$4,COUNTIF($U$5:U52,$AS$4),"")</f>
        <v/>
      </c>
      <c r="AT52" s="103" t="str">
        <f ca="1">IF(U52=$AT$4,COUNTIF($U$5:U52,$AT$4),"")</f>
        <v/>
      </c>
      <c r="AU52" s="103" t="str">
        <f ca="1">IF(U52=$AU$4,COUNTIF($U$5:U52,$AU$4),"")</f>
        <v/>
      </c>
      <c r="AV52" s="103" t="str">
        <f ca="1">IF(U52=$AV$4,COUNTIF($U$5:U52,$AV$4),"")</f>
        <v/>
      </c>
      <c r="AW52" s="106" t="str">
        <f ca="1">IF(U52=$AW$4,COUNTIF($U$5:U52,$AW$4),"")</f>
        <v/>
      </c>
    </row>
    <row r="53" spans="1:49" ht="16.5" customHeight="1">
      <c r="A53" s="65">
        <v>88</v>
      </c>
      <c r="B53" s="93" t="s">
        <v>73</v>
      </c>
      <c r="C53" s="94">
        <v>200</v>
      </c>
      <c r="D53" s="95">
        <v>40</v>
      </c>
      <c r="E53" s="53">
        <f>販売数入力シート!C53</f>
        <v>35</v>
      </c>
      <c r="F53" s="18">
        <f t="shared" si="12"/>
        <v>0.2</v>
      </c>
      <c r="G53" s="9">
        <f t="shared" si="13"/>
        <v>1400</v>
      </c>
      <c r="H53" s="67">
        <f t="shared" si="14"/>
        <v>7000</v>
      </c>
      <c r="I53" s="18">
        <f t="shared" si="15"/>
        <v>6.4322864021465458E-3</v>
      </c>
      <c r="J53" s="18">
        <f t="shared" si="22"/>
        <v>0.7532483046330839</v>
      </c>
      <c r="K53" s="67">
        <f t="shared" si="16"/>
        <v>5600</v>
      </c>
      <c r="L53" s="58">
        <f t="shared" si="17"/>
        <v>6.9277607745236542E-3</v>
      </c>
      <c r="M53" s="25">
        <f t="shared" si="23"/>
        <v>0.76623260946480565</v>
      </c>
      <c r="N53" s="92" t="str">
        <f ca="1">OFFSET(ＡＢＣ分析売上構成!$B$4,MATCH(B53,ＡＢＣ分析売上構成!$B$5:$B$65,0),12)</f>
        <v>Ａ</v>
      </c>
      <c r="O53" s="142" t="str">
        <f ca="1">OFFSET(ＡＢＣ分析粗利構成!$B$4,MATCH(B53,ＡＢＣ分析粗利構成!$B$5:$B$66,0),12)</f>
        <v>Ｂ</v>
      </c>
      <c r="P53" s="144" t="str">
        <f ca="1">OFFSET(ＡＢＣ分析販売数量!$B$4,MATCH(B53,ＡＢＣ分析販売数量!$B$5:$B$66,0),12)</f>
        <v>Ａ</v>
      </c>
      <c r="Q53" s="105" t="str">
        <f t="shared" ca="1" si="18"/>
        <v>ＡＢＡ</v>
      </c>
      <c r="R53" s="106" t="str">
        <f ca="1">IF(Q53=$R$1,COUNTIF($Q$5:Q53,$R$1),"")</f>
        <v/>
      </c>
      <c r="T53" s="92" t="str">
        <f t="shared" ca="1" si="19"/>
        <v>ＡＢ</v>
      </c>
      <c r="U53" s="92" t="str">
        <f t="shared" ca="1" si="20"/>
        <v>ＡＡ</v>
      </c>
      <c r="V53" s="92" t="str">
        <f t="shared" ca="1" si="21"/>
        <v>ＢＡ</v>
      </c>
      <c r="W53" s="124" t="str">
        <f ca="1">IF(T53=$W$4,COUNTIF($T$5:T53,$W$4),"")</f>
        <v/>
      </c>
      <c r="X53" s="103">
        <f ca="1">IF(T53=$X$4,COUNTIF($T$5:T53,$X$4),"")</f>
        <v>18</v>
      </c>
      <c r="Y53" s="103" t="str">
        <f ca="1">IF(T53=$Y$4,COUNTIF($T$5:T53,$Y$4),"")</f>
        <v/>
      </c>
      <c r="Z53" s="103" t="str">
        <f ca="1">IF(T53=$Z$4,COUNTIF($T$5:T53,$Z$4),"")</f>
        <v/>
      </c>
      <c r="AA53" s="103" t="str">
        <f ca="1">IF(T53=$AA$4,COUNTIF($T$5:T53,$AA$4),"")</f>
        <v/>
      </c>
      <c r="AB53" s="103" t="str">
        <f ca="1">IF(T53=$AB$4,COUNTIF($T$5:T53,$AB$4),"")</f>
        <v/>
      </c>
      <c r="AC53" s="104" t="str">
        <f ca="1">IF(T53=$AC$4,COUNTIF($T$5:T53,$AC$4),"")</f>
        <v/>
      </c>
      <c r="AD53" s="103" t="str">
        <f ca="1">IF(T53=$AD$4,COUNTIF($T$5:T53,$AD$4),"")</f>
        <v/>
      </c>
      <c r="AE53" s="106" t="str">
        <f ca="1">IF(T53=$AE$4,COUNTIF($T$5:T53,$AE$4),"")</f>
        <v/>
      </c>
      <c r="AF53" s="105">
        <f ca="1">IF(U53=$AF$4,COUNTIF($U$5:U53,$AF$4),"")</f>
        <v>46</v>
      </c>
      <c r="AG53" s="103" t="str">
        <f ca="1">IF(U53=$AG$4,COUNTIF($U$5:U53,$AG$4),"")</f>
        <v/>
      </c>
      <c r="AH53" s="103" t="str">
        <f ca="1">IF(U53=$AH$4,COUNTIF($U$5:U53,$AH$4),"")</f>
        <v/>
      </c>
      <c r="AI53" s="103" t="str">
        <f ca="1">IF(U53=$AI$4,COUNTIF($U$5:U53,$AI$4),"")</f>
        <v/>
      </c>
      <c r="AJ53" s="103" t="str">
        <f ca="1">IF(U53=$AJ$4,COUNTIF($U$5:U53,$AJ$4),"")</f>
        <v/>
      </c>
      <c r="AK53" s="103" t="str">
        <f ca="1">IF(U53=$AK$4,COUNTIF($U$5:U53,$AK$4),"")</f>
        <v/>
      </c>
      <c r="AL53" s="103" t="str">
        <f ca="1">IF(U53=$AL$4,COUNTIF($U$5:U53,$AL$4),"")</f>
        <v/>
      </c>
      <c r="AM53" s="103" t="str">
        <f ca="1">IF(U53=$AM$4,COUNTIF($U$5:U53,$AM$4),"")</f>
        <v/>
      </c>
      <c r="AN53" s="106" t="str">
        <f ca="1">IF(U53=$AN$4,COUNTIF($U$5:U53,$AN$4),"")</f>
        <v/>
      </c>
      <c r="AO53" s="105">
        <f ca="1">IF(U53=$AO$4,COUNTIF($U$5:U53,$AO$4),"")</f>
        <v>46</v>
      </c>
      <c r="AP53" s="103" t="str">
        <f ca="1">IF(U53=$AP$4,COUNTIF($U$5:U53,$AP$4),"")</f>
        <v/>
      </c>
      <c r="AQ53" s="103" t="str">
        <f ca="1">IF(U53=$AQ$4,COUNTIF($U$5:U53,$AQ$4),"")</f>
        <v/>
      </c>
      <c r="AR53" s="103" t="str">
        <f ca="1">IF(U53=$AR$4,COUNTIF($U$5:U53,$AR$4),"")</f>
        <v/>
      </c>
      <c r="AS53" s="103" t="str">
        <f ca="1">IF(U53=$AS$4,COUNTIF($U$5:U53,$AS$4),"")</f>
        <v/>
      </c>
      <c r="AT53" s="103" t="str">
        <f ca="1">IF(U53=$AT$4,COUNTIF($U$5:U53,$AT$4),"")</f>
        <v/>
      </c>
      <c r="AU53" s="103" t="str">
        <f ca="1">IF(U53=$AU$4,COUNTIF($U$5:U53,$AU$4),"")</f>
        <v/>
      </c>
      <c r="AV53" s="103" t="str">
        <f ca="1">IF(U53=$AV$4,COUNTIF($U$5:U53,$AV$4),"")</f>
        <v/>
      </c>
      <c r="AW53" s="106" t="str">
        <f ca="1">IF(U53=$AW$4,COUNTIF($U$5:U53,$AW$4),"")</f>
        <v/>
      </c>
    </row>
    <row r="54" spans="1:49" ht="16.5" customHeight="1">
      <c r="A54" s="65">
        <v>89</v>
      </c>
      <c r="B54" s="93" t="s">
        <v>59</v>
      </c>
      <c r="C54" s="94">
        <v>300</v>
      </c>
      <c r="D54" s="95">
        <v>60</v>
      </c>
      <c r="E54" s="53">
        <f>販売数入力シート!C54</f>
        <v>22</v>
      </c>
      <c r="F54" s="18">
        <f t="shared" si="12"/>
        <v>0.2</v>
      </c>
      <c r="G54" s="9">
        <f t="shared" si="13"/>
        <v>1320</v>
      </c>
      <c r="H54" s="67">
        <f t="shared" si="14"/>
        <v>6600</v>
      </c>
      <c r="I54" s="18">
        <f t="shared" si="15"/>
        <v>6.0647271791667429E-3</v>
      </c>
      <c r="J54" s="18">
        <f t="shared" si="22"/>
        <v>0.75931303181225063</v>
      </c>
      <c r="K54" s="67">
        <f t="shared" si="16"/>
        <v>5280</v>
      </c>
      <c r="L54" s="58">
        <f t="shared" si="17"/>
        <v>6.5318887302651604E-3</v>
      </c>
      <c r="M54" s="25">
        <f t="shared" si="23"/>
        <v>0.77276449819507076</v>
      </c>
      <c r="N54" s="92" t="str">
        <f ca="1">OFFSET(ＡＢＣ分析売上構成!$B$4,MATCH(B54,ＡＢＣ分析売上構成!$B$5:$B$65,0),12)</f>
        <v>Ａ</v>
      </c>
      <c r="O54" s="142" t="str">
        <f ca="1">OFFSET(ＡＢＣ分析粗利構成!$B$4,MATCH(B54,ＡＢＣ分析粗利構成!$B$5:$B$66,0),12)</f>
        <v>Ａ</v>
      </c>
      <c r="P54" s="144" t="str">
        <f ca="1">OFFSET(ＡＢＣ分析販売数量!$B$4,MATCH(B54,ＡＢＣ分析販売数量!$B$5:$B$66,0),12)</f>
        <v>Ａ</v>
      </c>
      <c r="Q54" s="105" t="str">
        <f t="shared" ca="1" si="18"/>
        <v>ＡＡＡ</v>
      </c>
      <c r="R54" s="106">
        <f ca="1">IF(Q54=$R$1,COUNTIF($Q$5:Q54,$R$1),"")</f>
        <v>29</v>
      </c>
      <c r="T54" s="92" t="str">
        <f t="shared" ca="1" si="19"/>
        <v>ＡＡ</v>
      </c>
      <c r="U54" s="92" t="str">
        <f t="shared" ca="1" si="20"/>
        <v>ＡＡ</v>
      </c>
      <c r="V54" s="92" t="str">
        <f t="shared" ca="1" si="21"/>
        <v>ＡＡ</v>
      </c>
      <c r="W54" s="124">
        <f ca="1">IF(T54=$W$4,COUNTIF($T$5:T54,$W$4),"")</f>
        <v>29</v>
      </c>
      <c r="X54" s="103" t="str">
        <f ca="1">IF(T54=$X$4,COUNTIF($T$5:T54,$X$4),"")</f>
        <v/>
      </c>
      <c r="Y54" s="103" t="str">
        <f ca="1">IF(T54=$Y$4,COUNTIF($T$5:T54,$Y$4),"")</f>
        <v/>
      </c>
      <c r="Z54" s="103" t="str">
        <f ca="1">IF(T54=$Z$4,COUNTIF($T$5:T54,$Z$4),"")</f>
        <v/>
      </c>
      <c r="AA54" s="103" t="str">
        <f ca="1">IF(T54=$AA$4,COUNTIF($T$5:T54,$AA$4),"")</f>
        <v/>
      </c>
      <c r="AB54" s="103" t="str">
        <f ca="1">IF(T54=$AB$4,COUNTIF($T$5:T54,$AB$4),"")</f>
        <v/>
      </c>
      <c r="AC54" s="104" t="str">
        <f ca="1">IF(T54=$AC$4,COUNTIF($T$5:T54,$AC$4),"")</f>
        <v/>
      </c>
      <c r="AD54" s="103" t="str">
        <f ca="1">IF(T54=$AD$4,COUNTIF($T$5:T54,$AD$4),"")</f>
        <v/>
      </c>
      <c r="AE54" s="106" t="str">
        <f ca="1">IF(T54=$AE$4,COUNTIF($T$5:T54,$AE$4),"")</f>
        <v/>
      </c>
      <c r="AF54" s="105">
        <f ca="1">IF(U54=$AF$4,COUNTIF($U$5:U54,$AF$4),"")</f>
        <v>47</v>
      </c>
      <c r="AG54" s="103" t="str">
        <f ca="1">IF(U54=$AG$4,COUNTIF($U$5:U54,$AG$4),"")</f>
        <v/>
      </c>
      <c r="AH54" s="103" t="str">
        <f ca="1">IF(U54=$AH$4,COUNTIF($U$5:U54,$AH$4),"")</f>
        <v/>
      </c>
      <c r="AI54" s="103" t="str">
        <f ca="1">IF(U54=$AI$4,COUNTIF($U$5:U54,$AI$4),"")</f>
        <v/>
      </c>
      <c r="AJ54" s="103" t="str">
        <f ca="1">IF(U54=$AJ$4,COUNTIF($U$5:U54,$AJ$4),"")</f>
        <v/>
      </c>
      <c r="AK54" s="103" t="str">
        <f ca="1">IF(U54=$AK$4,COUNTIF($U$5:U54,$AK$4),"")</f>
        <v/>
      </c>
      <c r="AL54" s="103" t="str">
        <f ca="1">IF(U54=$AL$4,COUNTIF($U$5:U54,$AL$4),"")</f>
        <v/>
      </c>
      <c r="AM54" s="103" t="str">
        <f ca="1">IF(U54=$AM$4,COUNTIF($U$5:U54,$AM$4),"")</f>
        <v/>
      </c>
      <c r="AN54" s="106" t="str">
        <f ca="1">IF(U54=$AN$4,COUNTIF($U$5:U54,$AN$4),"")</f>
        <v/>
      </c>
      <c r="AO54" s="105">
        <f ca="1">IF(U54=$AO$4,COUNTIF($U$5:U54,$AO$4),"")</f>
        <v>47</v>
      </c>
      <c r="AP54" s="103" t="str">
        <f ca="1">IF(U54=$AP$4,COUNTIF($U$5:U54,$AP$4),"")</f>
        <v/>
      </c>
      <c r="AQ54" s="103" t="str">
        <f ca="1">IF(U54=$AQ$4,COUNTIF($U$5:U54,$AQ$4),"")</f>
        <v/>
      </c>
      <c r="AR54" s="103" t="str">
        <f ca="1">IF(U54=$AR$4,COUNTIF($U$5:U54,$AR$4),"")</f>
        <v/>
      </c>
      <c r="AS54" s="103" t="str">
        <f ca="1">IF(U54=$AS$4,COUNTIF($U$5:U54,$AS$4),"")</f>
        <v/>
      </c>
      <c r="AT54" s="103" t="str">
        <f ca="1">IF(U54=$AT$4,COUNTIF($U$5:U54,$AT$4),"")</f>
        <v/>
      </c>
      <c r="AU54" s="103" t="str">
        <f ca="1">IF(U54=$AU$4,COUNTIF($U$5:U54,$AU$4),"")</f>
        <v/>
      </c>
      <c r="AV54" s="103" t="str">
        <f ca="1">IF(U54=$AV$4,COUNTIF($U$5:U54,$AV$4),"")</f>
        <v/>
      </c>
      <c r="AW54" s="106" t="str">
        <f ca="1">IF(U54=$AW$4,COUNTIF($U$5:U54,$AW$4),"")</f>
        <v/>
      </c>
    </row>
    <row r="55" spans="1:49" ht="16.5" customHeight="1">
      <c r="A55" s="65">
        <v>90</v>
      </c>
      <c r="B55" s="93" t="s">
        <v>60</v>
      </c>
      <c r="C55" s="94">
        <v>350</v>
      </c>
      <c r="D55" s="95">
        <v>98</v>
      </c>
      <c r="E55" s="53">
        <f>販売数入力シート!C55</f>
        <v>13</v>
      </c>
      <c r="F55" s="18">
        <f t="shared" si="12"/>
        <v>0.28000000000000003</v>
      </c>
      <c r="G55" s="9">
        <f t="shared" si="13"/>
        <v>1274</v>
      </c>
      <c r="H55" s="67">
        <f t="shared" si="14"/>
        <v>4550</v>
      </c>
      <c r="I55" s="18">
        <f t="shared" si="15"/>
        <v>4.1809861613952551E-3</v>
      </c>
      <c r="J55" s="18">
        <f t="shared" si="22"/>
        <v>0.76349401797364591</v>
      </c>
      <c r="K55" s="67">
        <f t="shared" si="16"/>
        <v>3276</v>
      </c>
      <c r="L55" s="58">
        <f t="shared" si="17"/>
        <v>4.0527400530963381E-3</v>
      </c>
      <c r="M55" s="25">
        <f t="shared" si="23"/>
        <v>0.77681723824816706</v>
      </c>
      <c r="N55" s="92" t="str">
        <f ca="1">OFFSET(ＡＢＣ分析売上構成!$B$4,MATCH(B55,ＡＢＣ分析売上構成!$B$5:$B$65,0),12)</f>
        <v>Ａ</v>
      </c>
      <c r="O55" s="142" t="str">
        <f ca="1">OFFSET(ＡＢＣ分析粗利構成!$B$4,MATCH(B55,ＡＢＣ分析粗利構成!$B$5:$B$66,0),12)</f>
        <v>Ａ</v>
      </c>
      <c r="P55" s="144" t="str">
        <f ca="1">OFFSET(ＡＢＣ分析販売数量!$B$4,MATCH(B55,ＡＢＣ分析販売数量!$B$5:$B$66,0),12)</f>
        <v>Ａ</v>
      </c>
      <c r="Q55" s="105" t="str">
        <f t="shared" ca="1" si="18"/>
        <v>ＡＡＡ</v>
      </c>
      <c r="R55" s="106">
        <f ca="1">IF(Q55=$R$1,COUNTIF($Q$5:Q55,$R$1),"")</f>
        <v>30</v>
      </c>
      <c r="T55" s="92" t="str">
        <f t="shared" ca="1" si="19"/>
        <v>ＡＡ</v>
      </c>
      <c r="U55" s="92" t="str">
        <f t="shared" ca="1" si="20"/>
        <v>ＡＡ</v>
      </c>
      <c r="V55" s="92" t="str">
        <f t="shared" ca="1" si="21"/>
        <v>ＡＡ</v>
      </c>
      <c r="W55" s="124">
        <f ca="1">IF(T55=$W$4,COUNTIF($T$5:T55,$W$4),"")</f>
        <v>30</v>
      </c>
      <c r="X55" s="103" t="str">
        <f ca="1">IF(T55=$X$4,COUNTIF($T$5:T55,$X$4),"")</f>
        <v/>
      </c>
      <c r="Y55" s="103" t="str">
        <f ca="1">IF(T55=$Y$4,COUNTIF($T$5:T55,$Y$4),"")</f>
        <v/>
      </c>
      <c r="Z55" s="103" t="str">
        <f ca="1">IF(T55=$Z$4,COUNTIF($T$5:T55,$Z$4),"")</f>
        <v/>
      </c>
      <c r="AA55" s="103" t="str">
        <f ca="1">IF(T55=$AA$4,COUNTIF($T$5:T55,$AA$4),"")</f>
        <v/>
      </c>
      <c r="AB55" s="103" t="str">
        <f ca="1">IF(T55=$AB$4,COUNTIF($T$5:T55,$AB$4),"")</f>
        <v/>
      </c>
      <c r="AC55" s="104" t="str">
        <f ca="1">IF(T55=$AC$4,COUNTIF($T$5:T55,$AC$4),"")</f>
        <v/>
      </c>
      <c r="AD55" s="103" t="str">
        <f ca="1">IF(T55=$AD$4,COUNTIF($T$5:T55,$AD$4),"")</f>
        <v/>
      </c>
      <c r="AE55" s="106" t="str">
        <f ca="1">IF(T55=$AE$4,COUNTIF($T$5:T55,$AE$4),"")</f>
        <v/>
      </c>
      <c r="AF55" s="105">
        <f ca="1">IF(U55=$AF$4,COUNTIF($U$5:U55,$AF$4),"")</f>
        <v>48</v>
      </c>
      <c r="AG55" s="103" t="str">
        <f ca="1">IF(U55=$AG$4,COUNTIF($U$5:U55,$AG$4),"")</f>
        <v/>
      </c>
      <c r="AH55" s="103" t="str">
        <f ca="1">IF(U55=$AH$4,COUNTIF($U$5:U55,$AH$4),"")</f>
        <v/>
      </c>
      <c r="AI55" s="103" t="str">
        <f ca="1">IF(U55=$AI$4,COUNTIF($U$5:U55,$AI$4),"")</f>
        <v/>
      </c>
      <c r="AJ55" s="103" t="str">
        <f ca="1">IF(U55=$AJ$4,COUNTIF($U$5:U55,$AJ$4),"")</f>
        <v/>
      </c>
      <c r="AK55" s="103" t="str">
        <f ca="1">IF(U55=$AK$4,COUNTIF($U$5:U55,$AK$4),"")</f>
        <v/>
      </c>
      <c r="AL55" s="103" t="str">
        <f ca="1">IF(U55=$AL$4,COUNTIF($U$5:U55,$AL$4),"")</f>
        <v/>
      </c>
      <c r="AM55" s="103" t="str">
        <f ca="1">IF(U55=$AM$4,COUNTIF($U$5:U55,$AM$4),"")</f>
        <v/>
      </c>
      <c r="AN55" s="106" t="str">
        <f ca="1">IF(U55=$AN$4,COUNTIF($U$5:U55,$AN$4),"")</f>
        <v/>
      </c>
      <c r="AO55" s="105">
        <f ca="1">IF(U55=$AO$4,COUNTIF($U$5:U55,$AO$4),"")</f>
        <v>48</v>
      </c>
      <c r="AP55" s="103" t="str">
        <f ca="1">IF(U55=$AP$4,COUNTIF($U$5:U55,$AP$4),"")</f>
        <v/>
      </c>
      <c r="AQ55" s="103" t="str">
        <f ca="1">IF(U55=$AQ$4,COUNTIF($U$5:U55,$AQ$4),"")</f>
        <v/>
      </c>
      <c r="AR55" s="103" t="str">
        <f ca="1">IF(U55=$AR$4,COUNTIF($U$5:U55,$AR$4),"")</f>
        <v/>
      </c>
      <c r="AS55" s="103" t="str">
        <f ca="1">IF(U55=$AS$4,COUNTIF($U$5:U55,$AS$4),"")</f>
        <v/>
      </c>
      <c r="AT55" s="103" t="str">
        <f ca="1">IF(U55=$AT$4,COUNTIF($U$5:U55,$AT$4),"")</f>
        <v/>
      </c>
      <c r="AU55" s="103" t="str">
        <f ca="1">IF(U55=$AU$4,COUNTIF($U$5:U55,$AU$4),"")</f>
        <v/>
      </c>
      <c r="AV55" s="103" t="str">
        <f ca="1">IF(U55=$AV$4,COUNTIF($U$5:U55,$AV$4),"")</f>
        <v/>
      </c>
      <c r="AW55" s="106" t="str">
        <f ca="1">IF(U55=$AW$4,COUNTIF($U$5:U55,$AW$4),"")</f>
        <v/>
      </c>
    </row>
    <row r="56" spans="1:49" ht="16.5" customHeight="1">
      <c r="A56" s="65">
        <v>91</v>
      </c>
      <c r="B56" s="93" t="s">
        <v>61</v>
      </c>
      <c r="C56" s="94">
        <v>420</v>
      </c>
      <c r="D56" s="95">
        <v>138</v>
      </c>
      <c r="E56" s="53">
        <f>販売数入力シート!C56</f>
        <v>16</v>
      </c>
      <c r="F56" s="18">
        <f t="shared" si="12"/>
        <v>0.32857142857142857</v>
      </c>
      <c r="G56" s="9">
        <f t="shared" si="13"/>
        <v>2208</v>
      </c>
      <c r="H56" s="67">
        <f t="shared" si="14"/>
        <v>6720</v>
      </c>
      <c r="I56" s="18">
        <f t="shared" si="15"/>
        <v>6.1749949460606843E-3</v>
      </c>
      <c r="J56" s="18">
        <f t="shared" si="22"/>
        <v>0.76966901291970657</v>
      </c>
      <c r="K56" s="67">
        <f t="shared" si="16"/>
        <v>4512</v>
      </c>
      <c r="L56" s="58">
        <f t="shared" si="17"/>
        <v>5.581795824044773E-3</v>
      </c>
      <c r="M56" s="25">
        <f t="shared" si="23"/>
        <v>0.78239903407221179</v>
      </c>
      <c r="N56" s="92" t="str">
        <f ca="1">OFFSET(ＡＢＣ分析売上構成!$B$4,MATCH(B56,ＡＢＣ分析売上構成!$B$5:$B$65,0),12)</f>
        <v>Ａ</v>
      </c>
      <c r="O56" s="142" t="str">
        <f ca="1">OFFSET(ＡＢＣ分析粗利構成!$B$4,MATCH(B56,ＡＢＣ分析粗利構成!$B$5:$B$66,0),12)</f>
        <v>Ｂ</v>
      </c>
      <c r="P56" s="144" t="str">
        <f ca="1">OFFSET(ＡＢＣ分析販売数量!$B$4,MATCH(B56,ＡＢＣ分析販売数量!$B$5:$B$66,0),12)</f>
        <v>Ａ</v>
      </c>
      <c r="Q56" s="105" t="str">
        <f t="shared" ca="1" si="18"/>
        <v>ＡＢＡ</v>
      </c>
      <c r="R56" s="106" t="str">
        <f ca="1">IF(Q56=$R$1,COUNTIF($Q$5:Q56,$R$1),"")</f>
        <v/>
      </c>
      <c r="T56" s="92" t="str">
        <f t="shared" ca="1" si="19"/>
        <v>ＡＢ</v>
      </c>
      <c r="U56" s="92" t="str">
        <f t="shared" ca="1" si="20"/>
        <v>ＡＡ</v>
      </c>
      <c r="V56" s="92" t="str">
        <f t="shared" ca="1" si="21"/>
        <v>ＢＡ</v>
      </c>
      <c r="W56" s="124" t="str">
        <f ca="1">IF(T56=$W$4,COUNTIF($T$5:T56,$W$4),"")</f>
        <v/>
      </c>
      <c r="X56" s="103">
        <f ca="1">IF(T56=$X$4,COUNTIF($T$5:T56,$X$4),"")</f>
        <v>19</v>
      </c>
      <c r="Y56" s="103" t="str">
        <f ca="1">IF(T56=$Y$4,COUNTIF($T$5:T56,$Y$4),"")</f>
        <v/>
      </c>
      <c r="Z56" s="103" t="str">
        <f ca="1">IF(T56=$Z$4,COUNTIF($T$5:T56,$Z$4),"")</f>
        <v/>
      </c>
      <c r="AA56" s="103" t="str">
        <f ca="1">IF(T56=$AA$4,COUNTIF($T$5:T56,$AA$4),"")</f>
        <v/>
      </c>
      <c r="AB56" s="103" t="str">
        <f ca="1">IF(T56=$AB$4,COUNTIF($T$5:T56,$AB$4),"")</f>
        <v/>
      </c>
      <c r="AC56" s="104" t="str">
        <f ca="1">IF(T56=$AC$4,COUNTIF($T$5:T56,$AC$4),"")</f>
        <v/>
      </c>
      <c r="AD56" s="103" t="str">
        <f ca="1">IF(T56=$AD$4,COUNTIF($T$5:T56,$AD$4),"")</f>
        <v/>
      </c>
      <c r="AE56" s="106" t="str">
        <f ca="1">IF(T56=$AE$4,COUNTIF($T$5:T56,$AE$4),"")</f>
        <v/>
      </c>
      <c r="AF56" s="105">
        <f ca="1">IF(U56=$AF$4,COUNTIF($U$5:U56,$AF$4),"")</f>
        <v>49</v>
      </c>
      <c r="AG56" s="103" t="str">
        <f ca="1">IF(U56=$AG$4,COUNTIF($U$5:U56,$AG$4),"")</f>
        <v/>
      </c>
      <c r="AH56" s="103" t="str">
        <f ca="1">IF(U56=$AH$4,COUNTIF($U$5:U56,$AH$4),"")</f>
        <v/>
      </c>
      <c r="AI56" s="103" t="str">
        <f ca="1">IF(U56=$AI$4,COUNTIF($U$5:U56,$AI$4),"")</f>
        <v/>
      </c>
      <c r="AJ56" s="103" t="str">
        <f ca="1">IF(U56=$AJ$4,COUNTIF($U$5:U56,$AJ$4),"")</f>
        <v/>
      </c>
      <c r="AK56" s="103" t="str">
        <f ca="1">IF(U56=$AK$4,COUNTIF($U$5:U56,$AK$4),"")</f>
        <v/>
      </c>
      <c r="AL56" s="103" t="str">
        <f ca="1">IF(U56=$AL$4,COUNTIF($U$5:U56,$AL$4),"")</f>
        <v/>
      </c>
      <c r="AM56" s="103" t="str">
        <f ca="1">IF(U56=$AM$4,COUNTIF($U$5:U56,$AM$4),"")</f>
        <v/>
      </c>
      <c r="AN56" s="106" t="str">
        <f ca="1">IF(U56=$AN$4,COUNTIF($U$5:U56,$AN$4),"")</f>
        <v/>
      </c>
      <c r="AO56" s="105">
        <f ca="1">IF(U56=$AO$4,COUNTIF($U$5:U56,$AO$4),"")</f>
        <v>49</v>
      </c>
      <c r="AP56" s="103" t="str">
        <f ca="1">IF(U56=$AP$4,COUNTIF($U$5:U56,$AP$4),"")</f>
        <v/>
      </c>
      <c r="AQ56" s="103" t="str">
        <f ca="1">IF(U56=$AQ$4,COUNTIF($U$5:U56,$AQ$4),"")</f>
        <v/>
      </c>
      <c r="AR56" s="103" t="str">
        <f ca="1">IF(U56=$AR$4,COUNTIF($U$5:U56,$AR$4),"")</f>
        <v/>
      </c>
      <c r="AS56" s="103" t="str">
        <f ca="1">IF(U56=$AS$4,COUNTIF($U$5:U56,$AS$4),"")</f>
        <v/>
      </c>
      <c r="AT56" s="103" t="str">
        <f ca="1">IF(U56=$AT$4,COUNTIF($U$5:U56,$AT$4),"")</f>
        <v/>
      </c>
      <c r="AU56" s="103" t="str">
        <f ca="1">IF(U56=$AU$4,COUNTIF($U$5:U56,$AU$4),"")</f>
        <v/>
      </c>
      <c r="AV56" s="103" t="str">
        <f ca="1">IF(U56=$AV$4,COUNTIF($U$5:U56,$AV$4),"")</f>
        <v/>
      </c>
      <c r="AW56" s="106" t="str">
        <f ca="1">IF(U56=$AW$4,COUNTIF($U$5:U56,$AW$4),"")</f>
        <v/>
      </c>
    </row>
    <row r="57" spans="1:49" ht="16.5" customHeight="1">
      <c r="A57" s="65">
        <v>92</v>
      </c>
      <c r="B57" s="93" t="s">
        <v>62</v>
      </c>
      <c r="C57" s="94">
        <v>270</v>
      </c>
      <c r="D57" s="95">
        <v>104</v>
      </c>
      <c r="E57" s="53">
        <f>販売数入力シート!C57</f>
        <v>26</v>
      </c>
      <c r="F57" s="18">
        <f t="shared" si="12"/>
        <v>0.38518518518518519</v>
      </c>
      <c r="G57" s="9">
        <f t="shared" si="13"/>
        <v>2704</v>
      </c>
      <c r="H57" s="67">
        <f t="shared" si="14"/>
        <v>7020</v>
      </c>
      <c r="I57" s="18">
        <f t="shared" si="15"/>
        <v>6.4506643632955361E-3</v>
      </c>
      <c r="J57" s="18">
        <f t="shared" si="22"/>
        <v>0.77611967728300213</v>
      </c>
      <c r="K57" s="67">
        <f t="shared" si="16"/>
        <v>4316</v>
      </c>
      <c r="L57" s="58">
        <f t="shared" si="17"/>
        <v>5.3393241969364449E-3</v>
      </c>
      <c r="M57" s="25">
        <f t="shared" si="23"/>
        <v>0.78773835826914818</v>
      </c>
      <c r="N57" s="92" t="str">
        <f ca="1">OFFSET(ＡＢＣ分析売上構成!$B$4,MATCH(B57,ＡＢＣ分析売上構成!$B$5:$B$65,0),12)</f>
        <v>Ａ</v>
      </c>
      <c r="O57" s="142" t="str">
        <f ca="1">OFFSET(ＡＢＣ分析粗利構成!$B$4,MATCH(B57,ＡＢＣ分析粗利構成!$B$5:$B$66,0),12)</f>
        <v>Ａ</v>
      </c>
      <c r="P57" s="144" t="str">
        <f ca="1">OFFSET(ＡＢＣ分析販売数量!$B$4,MATCH(B57,ＡＢＣ分析販売数量!$B$5:$B$66,0),12)</f>
        <v>Ａ</v>
      </c>
      <c r="Q57" s="105" t="str">
        <f t="shared" ca="1" si="18"/>
        <v>ＡＡＡ</v>
      </c>
      <c r="R57" s="106">
        <f ca="1">IF(Q57=$R$1,COUNTIF($Q$5:Q57,$R$1),"")</f>
        <v>31</v>
      </c>
      <c r="T57" s="92" t="str">
        <f t="shared" ca="1" si="19"/>
        <v>ＡＡ</v>
      </c>
      <c r="U57" s="92" t="str">
        <f t="shared" ca="1" si="20"/>
        <v>ＡＡ</v>
      </c>
      <c r="V57" s="92" t="str">
        <f t="shared" ca="1" si="21"/>
        <v>ＡＡ</v>
      </c>
      <c r="W57" s="124">
        <f ca="1">IF(T57=$W$4,COUNTIF($T$5:T57,$W$4),"")</f>
        <v>31</v>
      </c>
      <c r="X57" s="103" t="str">
        <f ca="1">IF(T57=$X$4,COUNTIF($T$5:T57,$X$4),"")</f>
        <v/>
      </c>
      <c r="Y57" s="103" t="str">
        <f ca="1">IF(T57=$Y$4,COUNTIF($T$5:T57,$Y$4),"")</f>
        <v/>
      </c>
      <c r="Z57" s="103" t="str">
        <f ca="1">IF(T57=$Z$4,COUNTIF($T$5:T57,$Z$4),"")</f>
        <v/>
      </c>
      <c r="AA57" s="103" t="str">
        <f ca="1">IF(T57=$AA$4,COUNTIF($T$5:T57,$AA$4),"")</f>
        <v/>
      </c>
      <c r="AB57" s="103" t="str">
        <f ca="1">IF(T57=$AB$4,COUNTIF($T$5:T57,$AB$4),"")</f>
        <v/>
      </c>
      <c r="AC57" s="104" t="str">
        <f ca="1">IF(T57=$AC$4,COUNTIF($T$5:T57,$AC$4),"")</f>
        <v/>
      </c>
      <c r="AD57" s="103" t="str">
        <f ca="1">IF(T57=$AD$4,COUNTIF($T$5:T57,$AD$4),"")</f>
        <v/>
      </c>
      <c r="AE57" s="106" t="str">
        <f ca="1">IF(T57=$AE$4,COUNTIF($T$5:T57,$AE$4),"")</f>
        <v/>
      </c>
      <c r="AF57" s="105">
        <f ca="1">IF(U57=$AF$4,COUNTIF($U$5:U57,$AF$4),"")</f>
        <v>50</v>
      </c>
      <c r="AG57" s="103" t="str">
        <f ca="1">IF(U57=$AG$4,COUNTIF($U$5:U57,$AG$4),"")</f>
        <v/>
      </c>
      <c r="AH57" s="103" t="str">
        <f ca="1">IF(U57=$AH$4,COUNTIF($U$5:U57,$AH$4),"")</f>
        <v/>
      </c>
      <c r="AI57" s="103" t="str">
        <f ca="1">IF(U57=$AI$4,COUNTIF($U$5:U57,$AI$4),"")</f>
        <v/>
      </c>
      <c r="AJ57" s="103" t="str">
        <f ca="1">IF(U57=$AJ$4,COUNTIF($U$5:U57,$AJ$4),"")</f>
        <v/>
      </c>
      <c r="AK57" s="103" t="str">
        <f ca="1">IF(U57=$AK$4,COUNTIF($U$5:U57,$AK$4),"")</f>
        <v/>
      </c>
      <c r="AL57" s="103" t="str">
        <f ca="1">IF(U57=$AL$4,COUNTIF($U$5:U57,$AL$4),"")</f>
        <v/>
      </c>
      <c r="AM57" s="103" t="str">
        <f ca="1">IF(U57=$AM$4,COUNTIF($U$5:U57,$AM$4),"")</f>
        <v/>
      </c>
      <c r="AN57" s="106" t="str">
        <f ca="1">IF(U57=$AN$4,COUNTIF($U$5:U57,$AN$4),"")</f>
        <v/>
      </c>
      <c r="AO57" s="105">
        <f ca="1">IF(U57=$AO$4,COUNTIF($U$5:U57,$AO$4),"")</f>
        <v>50</v>
      </c>
      <c r="AP57" s="103" t="str">
        <f ca="1">IF(U57=$AP$4,COUNTIF($U$5:U57,$AP$4),"")</f>
        <v/>
      </c>
      <c r="AQ57" s="103" t="str">
        <f ca="1">IF(U57=$AQ$4,COUNTIF($U$5:U57,$AQ$4),"")</f>
        <v/>
      </c>
      <c r="AR57" s="103" t="str">
        <f ca="1">IF(U57=$AR$4,COUNTIF($U$5:U57,$AR$4),"")</f>
        <v/>
      </c>
      <c r="AS57" s="103" t="str">
        <f ca="1">IF(U57=$AS$4,COUNTIF($U$5:U57,$AS$4),"")</f>
        <v/>
      </c>
      <c r="AT57" s="103" t="str">
        <f ca="1">IF(U57=$AT$4,COUNTIF($U$5:U57,$AT$4),"")</f>
        <v/>
      </c>
      <c r="AU57" s="103" t="str">
        <f ca="1">IF(U57=$AU$4,COUNTIF($U$5:U57,$AU$4),"")</f>
        <v/>
      </c>
      <c r="AV57" s="103" t="str">
        <f ca="1">IF(U57=$AV$4,COUNTIF($U$5:U57,$AV$4),"")</f>
        <v/>
      </c>
      <c r="AW57" s="106" t="str">
        <f ca="1">IF(U57=$AW$4,COUNTIF($U$5:U57,$AW$4),"")</f>
        <v/>
      </c>
    </row>
    <row r="58" spans="1:49" ht="16.5" customHeight="1">
      <c r="A58" s="65">
        <v>93</v>
      </c>
      <c r="B58" s="93" t="s">
        <v>63</v>
      </c>
      <c r="C58" s="94">
        <v>270</v>
      </c>
      <c r="D58" s="95">
        <v>78</v>
      </c>
      <c r="E58" s="53">
        <f>販売数入力シート!C58</f>
        <v>19</v>
      </c>
      <c r="F58" s="18">
        <f t="shared" si="12"/>
        <v>0.28888888888888886</v>
      </c>
      <c r="G58" s="9">
        <f t="shared" si="13"/>
        <v>1482</v>
      </c>
      <c r="H58" s="67">
        <f t="shared" si="14"/>
        <v>5130</v>
      </c>
      <c r="I58" s="18">
        <f t="shared" si="15"/>
        <v>4.7139470347159684E-3</v>
      </c>
      <c r="J58" s="18">
        <f t="shared" si="22"/>
        <v>0.78083362431771808</v>
      </c>
      <c r="K58" s="67">
        <f t="shared" si="16"/>
        <v>3648</v>
      </c>
      <c r="L58" s="58">
        <f t="shared" si="17"/>
        <v>4.5129413045468377E-3</v>
      </c>
      <c r="M58" s="25">
        <f t="shared" si="23"/>
        <v>0.792251299573695</v>
      </c>
      <c r="N58" s="92" t="str">
        <f ca="1">OFFSET(ＡＢＣ分析売上構成!$B$4,MATCH(B58,ＡＢＣ分析売上構成!$B$5:$B$65,0),12)</f>
        <v>Ａ</v>
      </c>
      <c r="O58" s="142" t="str">
        <f ca="1">OFFSET(ＡＢＣ分析粗利構成!$B$4,MATCH(B58,ＡＢＣ分析粗利構成!$B$5:$B$66,0),12)</f>
        <v>Ａ</v>
      </c>
      <c r="P58" s="144" t="str">
        <f ca="1">OFFSET(ＡＢＣ分析販売数量!$B$4,MATCH(B58,ＡＢＣ分析販売数量!$B$5:$B$66,0),12)</f>
        <v>Ａ</v>
      </c>
      <c r="Q58" s="105" t="str">
        <f t="shared" ca="1" si="18"/>
        <v>ＡＡＡ</v>
      </c>
      <c r="R58" s="106">
        <f ca="1">IF(Q58=$R$1,COUNTIF($Q$5:Q58,$R$1),"")</f>
        <v>32</v>
      </c>
      <c r="T58" s="92" t="str">
        <f t="shared" ca="1" si="19"/>
        <v>ＡＡ</v>
      </c>
      <c r="U58" s="92" t="str">
        <f t="shared" ca="1" si="20"/>
        <v>ＡＡ</v>
      </c>
      <c r="V58" s="92" t="str">
        <f t="shared" ca="1" si="21"/>
        <v>ＡＡ</v>
      </c>
      <c r="W58" s="124">
        <f ca="1">IF(T58=$W$4,COUNTIF($T$5:T58,$W$4),"")</f>
        <v>32</v>
      </c>
      <c r="X58" s="103" t="str">
        <f ca="1">IF(T58=$X$4,COUNTIF($T$5:T58,$X$4),"")</f>
        <v/>
      </c>
      <c r="Y58" s="103" t="str">
        <f ca="1">IF(T58=$Y$4,COUNTIF($T$5:T58,$Y$4),"")</f>
        <v/>
      </c>
      <c r="Z58" s="103" t="str">
        <f ca="1">IF(T58=$Z$4,COUNTIF($T$5:T58,$Z$4),"")</f>
        <v/>
      </c>
      <c r="AA58" s="103" t="str">
        <f ca="1">IF(T58=$AA$4,COUNTIF($T$5:T58,$AA$4),"")</f>
        <v/>
      </c>
      <c r="AB58" s="103" t="str">
        <f ca="1">IF(T58=$AB$4,COUNTIF($T$5:T58,$AB$4),"")</f>
        <v/>
      </c>
      <c r="AC58" s="104" t="str">
        <f ca="1">IF(T58=$AC$4,COUNTIF($T$5:T58,$AC$4),"")</f>
        <v/>
      </c>
      <c r="AD58" s="103" t="str">
        <f ca="1">IF(T58=$AD$4,COUNTIF($T$5:T58,$AD$4),"")</f>
        <v/>
      </c>
      <c r="AE58" s="106" t="str">
        <f ca="1">IF(T58=$AE$4,COUNTIF($T$5:T58,$AE$4),"")</f>
        <v/>
      </c>
      <c r="AF58" s="105">
        <f ca="1">IF(U58=$AF$4,COUNTIF($U$5:U58,$AF$4),"")</f>
        <v>51</v>
      </c>
      <c r="AG58" s="103" t="str">
        <f ca="1">IF(U58=$AG$4,COUNTIF($U$5:U58,$AG$4),"")</f>
        <v/>
      </c>
      <c r="AH58" s="103" t="str">
        <f ca="1">IF(U58=$AH$4,COUNTIF($U$5:U58,$AH$4),"")</f>
        <v/>
      </c>
      <c r="AI58" s="103" t="str">
        <f ca="1">IF(U58=$AI$4,COUNTIF($U$5:U58,$AI$4),"")</f>
        <v/>
      </c>
      <c r="AJ58" s="103" t="str">
        <f ca="1">IF(U58=$AJ$4,COUNTIF($U$5:U58,$AJ$4),"")</f>
        <v/>
      </c>
      <c r="AK58" s="103" t="str">
        <f ca="1">IF(U58=$AK$4,COUNTIF($U$5:U58,$AK$4),"")</f>
        <v/>
      </c>
      <c r="AL58" s="103" t="str">
        <f ca="1">IF(U58=$AL$4,COUNTIF($U$5:U58,$AL$4),"")</f>
        <v/>
      </c>
      <c r="AM58" s="103" t="str">
        <f ca="1">IF(U58=$AM$4,COUNTIF($U$5:U58,$AM$4),"")</f>
        <v/>
      </c>
      <c r="AN58" s="106" t="str">
        <f ca="1">IF(U58=$AN$4,COUNTIF($U$5:U58,$AN$4),"")</f>
        <v/>
      </c>
      <c r="AO58" s="105">
        <f ca="1">IF(U58=$AO$4,COUNTIF($U$5:U58,$AO$4),"")</f>
        <v>51</v>
      </c>
      <c r="AP58" s="103" t="str">
        <f ca="1">IF(U58=$AP$4,COUNTIF($U$5:U58,$AP$4),"")</f>
        <v/>
      </c>
      <c r="AQ58" s="103" t="str">
        <f ca="1">IF(U58=$AQ$4,COUNTIF($U$5:U58,$AQ$4),"")</f>
        <v/>
      </c>
      <c r="AR58" s="103" t="str">
        <f ca="1">IF(U58=$AR$4,COUNTIF($U$5:U58,$AR$4),"")</f>
        <v/>
      </c>
      <c r="AS58" s="103" t="str">
        <f ca="1">IF(U58=$AS$4,COUNTIF($U$5:U58,$AS$4),"")</f>
        <v/>
      </c>
      <c r="AT58" s="103" t="str">
        <f ca="1">IF(U58=$AT$4,COUNTIF($U$5:U58,$AT$4),"")</f>
        <v/>
      </c>
      <c r="AU58" s="103" t="str">
        <f ca="1">IF(U58=$AU$4,COUNTIF($U$5:U58,$AU$4),"")</f>
        <v/>
      </c>
      <c r="AV58" s="103" t="str">
        <f ca="1">IF(U58=$AV$4,COUNTIF($U$5:U58,$AV$4),"")</f>
        <v/>
      </c>
      <c r="AW58" s="106" t="str">
        <f ca="1">IF(U58=$AW$4,COUNTIF($U$5:U58,$AW$4),"")</f>
        <v/>
      </c>
    </row>
    <row r="59" spans="1:49" ht="16.5" customHeight="1">
      <c r="A59" s="65">
        <v>94</v>
      </c>
      <c r="B59" s="93" t="s">
        <v>64</v>
      </c>
      <c r="C59" s="94">
        <v>150</v>
      </c>
      <c r="D59" s="95">
        <v>26</v>
      </c>
      <c r="E59" s="53">
        <f>販売数入力シート!C59</f>
        <v>47</v>
      </c>
      <c r="F59" s="18">
        <f t="shared" si="12"/>
        <v>0.17333333333333334</v>
      </c>
      <c r="G59" s="9">
        <f t="shared" si="13"/>
        <v>1222</v>
      </c>
      <c r="H59" s="67">
        <f t="shared" si="14"/>
        <v>7050</v>
      </c>
      <c r="I59" s="18">
        <f t="shared" si="15"/>
        <v>6.4782313050190214E-3</v>
      </c>
      <c r="J59" s="18">
        <f t="shared" si="22"/>
        <v>0.78731185562273709</v>
      </c>
      <c r="K59" s="67">
        <f t="shared" si="16"/>
        <v>5828</v>
      </c>
      <c r="L59" s="58">
        <f t="shared" si="17"/>
        <v>7.2098196060578316E-3</v>
      </c>
      <c r="M59" s="25">
        <f t="shared" si="23"/>
        <v>0.79946111917975282</v>
      </c>
      <c r="N59" s="92" t="str">
        <f ca="1">OFFSET(ＡＢＣ分析売上構成!$B$4,MATCH(B59,ＡＢＣ分析売上構成!$B$5:$B$65,0),12)</f>
        <v>Ａ</v>
      </c>
      <c r="O59" s="142" t="str">
        <f ca="1">OFFSET(ＡＢＣ分析粗利構成!$B$4,MATCH(B59,ＡＢＣ分析粗利構成!$B$5:$B$66,0),12)</f>
        <v>Ａ</v>
      </c>
      <c r="P59" s="144" t="str">
        <f ca="1">OFFSET(ＡＢＣ分析販売数量!$B$4,MATCH(B59,ＡＢＣ分析販売数量!$B$5:$B$66,0),12)</f>
        <v>Ａ</v>
      </c>
      <c r="Q59" s="105" t="str">
        <f t="shared" ca="1" si="18"/>
        <v>ＡＡＡ</v>
      </c>
      <c r="R59" s="106">
        <f ca="1">IF(Q59=$R$1,COUNTIF($Q$5:Q59,$R$1),"")</f>
        <v>33</v>
      </c>
      <c r="T59" s="92" t="str">
        <f t="shared" ca="1" si="19"/>
        <v>ＡＡ</v>
      </c>
      <c r="U59" s="92" t="str">
        <f t="shared" ca="1" si="20"/>
        <v>ＡＡ</v>
      </c>
      <c r="V59" s="92" t="str">
        <f t="shared" ca="1" si="21"/>
        <v>ＡＡ</v>
      </c>
      <c r="W59" s="124">
        <f ca="1">IF(T59=$W$4,COUNTIF($T$5:T59,$W$4),"")</f>
        <v>33</v>
      </c>
      <c r="X59" s="103" t="str">
        <f ca="1">IF(T59=$X$4,COUNTIF($T$5:T59,$X$4),"")</f>
        <v/>
      </c>
      <c r="Y59" s="103" t="str">
        <f ca="1">IF(T59=$Y$4,COUNTIF($T$5:T59,$Y$4),"")</f>
        <v/>
      </c>
      <c r="Z59" s="103" t="str">
        <f ca="1">IF(T59=$Z$4,COUNTIF($T$5:T59,$Z$4),"")</f>
        <v/>
      </c>
      <c r="AA59" s="103" t="str">
        <f ca="1">IF(T59=$AA$4,COUNTIF($T$5:T59,$AA$4),"")</f>
        <v/>
      </c>
      <c r="AB59" s="103" t="str">
        <f ca="1">IF(T59=$AB$4,COUNTIF($T$5:T59,$AB$4),"")</f>
        <v/>
      </c>
      <c r="AC59" s="104" t="str">
        <f ca="1">IF(T59=$AC$4,COUNTIF($T$5:T59,$AC$4),"")</f>
        <v/>
      </c>
      <c r="AD59" s="103" t="str">
        <f ca="1">IF(T59=$AD$4,COUNTIF($T$5:T59,$AD$4),"")</f>
        <v/>
      </c>
      <c r="AE59" s="106" t="str">
        <f ca="1">IF(T59=$AE$4,COUNTIF($T$5:T59,$AE$4),"")</f>
        <v/>
      </c>
      <c r="AF59" s="105">
        <f ca="1">IF(U59=$AF$4,COUNTIF($U$5:U59,$AF$4),"")</f>
        <v>52</v>
      </c>
      <c r="AG59" s="103" t="str">
        <f ca="1">IF(U59=$AG$4,COUNTIF($U$5:U59,$AG$4),"")</f>
        <v/>
      </c>
      <c r="AH59" s="103" t="str">
        <f ca="1">IF(U59=$AH$4,COUNTIF($U$5:U59,$AH$4),"")</f>
        <v/>
      </c>
      <c r="AI59" s="103" t="str">
        <f ca="1">IF(U59=$AI$4,COUNTIF($U$5:U59,$AI$4),"")</f>
        <v/>
      </c>
      <c r="AJ59" s="103" t="str">
        <f ca="1">IF(U59=$AJ$4,COUNTIF($U$5:U59,$AJ$4),"")</f>
        <v/>
      </c>
      <c r="AK59" s="103" t="str">
        <f ca="1">IF(U59=$AK$4,COUNTIF($U$5:U59,$AK$4),"")</f>
        <v/>
      </c>
      <c r="AL59" s="103" t="str">
        <f ca="1">IF(U59=$AL$4,COUNTIF($U$5:U59,$AL$4),"")</f>
        <v/>
      </c>
      <c r="AM59" s="103" t="str">
        <f ca="1">IF(U59=$AM$4,COUNTIF($U$5:U59,$AM$4),"")</f>
        <v/>
      </c>
      <c r="AN59" s="106" t="str">
        <f ca="1">IF(U59=$AN$4,COUNTIF($U$5:U59,$AN$4),"")</f>
        <v/>
      </c>
      <c r="AO59" s="105">
        <f ca="1">IF(U59=$AO$4,COUNTIF($U$5:U59,$AO$4),"")</f>
        <v>52</v>
      </c>
      <c r="AP59" s="103" t="str">
        <f ca="1">IF(U59=$AP$4,COUNTIF($U$5:U59,$AP$4),"")</f>
        <v/>
      </c>
      <c r="AQ59" s="103" t="str">
        <f ca="1">IF(U59=$AQ$4,COUNTIF($U$5:U59,$AQ$4),"")</f>
        <v/>
      </c>
      <c r="AR59" s="103" t="str">
        <f ca="1">IF(U59=$AR$4,COUNTIF($U$5:U59,$AR$4),"")</f>
        <v/>
      </c>
      <c r="AS59" s="103" t="str">
        <f ca="1">IF(U59=$AS$4,COUNTIF($U$5:U59,$AS$4),"")</f>
        <v/>
      </c>
      <c r="AT59" s="103" t="str">
        <f ca="1">IF(U59=$AT$4,COUNTIF($U$5:U59,$AT$4),"")</f>
        <v/>
      </c>
      <c r="AU59" s="103" t="str">
        <f ca="1">IF(U59=$AU$4,COUNTIF($U$5:U59,$AU$4),"")</f>
        <v/>
      </c>
      <c r="AV59" s="103" t="str">
        <f ca="1">IF(U59=$AV$4,COUNTIF($U$5:U59,$AV$4),"")</f>
        <v/>
      </c>
      <c r="AW59" s="106" t="str">
        <f ca="1">IF(U59=$AW$4,COUNTIF($U$5:U59,$AW$4),"")</f>
        <v/>
      </c>
    </row>
    <row r="60" spans="1:49" ht="16.5" customHeight="1">
      <c r="A60" s="65">
        <v>95</v>
      </c>
      <c r="B60" s="93" t="s">
        <v>65</v>
      </c>
      <c r="C60" s="94">
        <v>150</v>
      </c>
      <c r="D60" s="95">
        <v>15</v>
      </c>
      <c r="E60" s="53">
        <f>販売数入力シート!C60</f>
        <v>20</v>
      </c>
      <c r="F60" s="18">
        <f t="shared" si="12"/>
        <v>0.1</v>
      </c>
      <c r="G60" s="9">
        <f t="shared" si="13"/>
        <v>300</v>
      </c>
      <c r="H60" s="67">
        <f t="shared" si="14"/>
        <v>3000</v>
      </c>
      <c r="I60" s="18">
        <f t="shared" si="15"/>
        <v>2.7566941723485196E-3</v>
      </c>
      <c r="J60" s="18">
        <f t="shared" si="22"/>
        <v>0.79006854979508556</v>
      </c>
      <c r="K60" s="67">
        <f t="shared" si="16"/>
        <v>2700</v>
      </c>
      <c r="L60" s="58">
        <f t="shared" si="17"/>
        <v>3.3401703734310477E-3</v>
      </c>
      <c r="M60" s="25">
        <f t="shared" si="23"/>
        <v>0.80280128955318386</v>
      </c>
      <c r="N60" s="92" t="str">
        <f ca="1">OFFSET(ＡＢＣ分析売上構成!$B$4,MATCH(B60,ＡＢＣ分析売上構成!$B$5:$B$65,0),12)</f>
        <v>Ａ</v>
      </c>
      <c r="O60" s="142" t="str">
        <f ca="1">OFFSET(ＡＢＣ分析粗利構成!$B$4,MATCH(B60,ＡＢＣ分析粗利構成!$B$5:$B$66,0),12)</f>
        <v>Ｂ</v>
      </c>
      <c r="P60" s="144" t="str">
        <f ca="1">OFFSET(ＡＢＣ分析販売数量!$B$4,MATCH(B60,ＡＢＣ分析販売数量!$B$5:$B$66,0),12)</f>
        <v>Ａ</v>
      </c>
      <c r="Q60" s="105" t="str">
        <f t="shared" ca="1" si="18"/>
        <v>ＡＢＡ</v>
      </c>
      <c r="R60" s="106" t="str">
        <f ca="1">IF(Q60=$R$1,COUNTIF($Q$5:Q60,$R$1),"")</f>
        <v/>
      </c>
      <c r="T60" s="92" t="str">
        <f t="shared" ca="1" si="19"/>
        <v>ＡＢ</v>
      </c>
      <c r="U60" s="92" t="str">
        <f t="shared" ca="1" si="20"/>
        <v>ＡＡ</v>
      </c>
      <c r="V60" s="92" t="str">
        <f t="shared" ca="1" si="21"/>
        <v>ＢＡ</v>
      </c>
      <c r="W60" s="124" t="str">
        <f ca="1">IF(T60=$W$4,COUNTIF($T$5:T60,$W$4),"")</f>
        <v/>
      </c>
      <c r="X60" s="103">
        <f ca="1">IF(T60=$X$4,COUNTIF($T$5:T60,$X$4),"")</f>
        <v>20</v>
      </c>
      <c r="Y60" s="103" t="str">
        <f ca="1">IF(T60=$Y$4,COUNTIF($T$5:T60,$Y$4),"")</f>
        <v/>
      </c>
      <c r="Z60" s="103" t="str">
        <f ca="1">IF(T60=$Z$4,COUNTIF($T$5:T60,$Z$4),"")</f>
        <v/>
      </c>
      <c r="AA60" s="103" t="str">
        <f ca="1">IF(T60=$AA$4,COUNTIF($T$5:T60,$AA$4),"")</f>
        <v/>
      </c>
      <c r="AB60" s="103" t="str">
        <f ca="1">IF(T60=$AB$4,COUNTIF($T$5:T60,$AB$4),"")</f>
        <v/>
      </c>
      <c r="AC60" s="104" t="str">
        <f ca="1">IF(T60=$AC$4,COUNTIF($T$5:T60,$AC$4),"")</f>
        <v/>
      </c>
      <c r="AD60" s="103" t="str">
        <f ca="1">IF(T60=$AD$4,COUNTIF($T$5:T60,$AD$4),"")</f>
        <v/>
      </c>
      <c r="AE60" s="106" t="str">
        <f ca="1">IF(T60=$AE$4,COUNTIF($T$5:T60,$AE$4),"")</f>
        <v/>
      </c>
      <c r="AF60" s="105">
        <f ca="1">IF(U60=$AF$4,COUNTIF($U$5:U60,$AF$4),"")</f>
        <v>53</v>
      </c>
      <c r="AG60" s="103" t="str">
        <f ca="1">IF(U60=$AG$4,COUNTIF($U$5:U60,$AG$4),"")</f>
        <v/>
      </c>
      <c r="AH60" s="103" t="str">
        <f ca="1">IF(U60=$AH$4,COUNTIF($U$5:U60,$AH$4),"")</f>
        <v/>
      </c>
      <c r="AI60" s="103" t="str">
        <f ca="1">IF(U60=$AI$4,COUNTIF($U$5:U60,$AI$4),"")</f>
        <v/>
      </c>
      <c r="AJ60" s="103" t="str">
        <f ca="1">IF(U60=$AJ$4,COUNTIF($U$5:U60,$AJ$4),"")</f>
        <v/>
      </c>
      <c r="AK60" s="103" t="str">
        <f ca="1">IF(U60=$AK$4,COUNTIF($U$5:U60,$AK$4),"")</f>
        <v/>
      </c>
      <c r="AL60" s="103" t="str">
        <f ca="1">IF(U60=$AL$4,COUNTIF($U$5:U60,$AL$4),"")</f>
        <v/>
      </c>
      <c r="AM60" s="103" t="str">
        <f ca="1">IF(U60=$AM$4,COUNTIF($U$5:U60,$AM$4),"")</f>
        <v/>
      </c>
      <c r="AN60" s="106" t="str">
        <f ca="1">IF(U60=$AN$4,COUNTIF($U$5:U60,$AN$4),"")</f>
        <v/>
      </c>
      <c r="AO60" s="105">
        <f ca="1">IF(U60=$AO$4,COUNTIF($U$5:U60,$AO$4),"")</f>
        <v>53</v>
      </c>
      <c r="AP60" s="103" t="str">
        <f ca="1">IF(U60=$AP$4,COUNTIF($U$5:U60,$AP$4),"")</f>
        <v/>
      </c>
      <c r="AQ60" s="103" t="str">
        <f ca="1">IF(U60=$AQ$4,COUNTIF($U$5:U60,$AQ$4),"")</f>
        <v/>
      </c>
      <c r="AR60" s="103" t="str">
        <f ca="1">IF(U60=$AR$4,COUNTIF($U$5:U60,$AR$4),"")</f>
        <v/>
      </c>
      <c r="AS60" s="103" t="str">
        <f ca="1">IF(U60=$AS$4,COUNTIF($U$5:U60,$AS$4),"")</f>
        <v/>
      </c>
      <c r="AT60" s="103" t="str">
        <f ca="1">IF(U60=$AT$4,COUNTIF($U$5:U60,$AT$4),"")</f>
        <v/>
      </c>
      <c r="AU60" s="103" t="str">
        <f ca="1">IF(U60=$AU$4,COUNTIF($U$5:U60,$AU$4),"")</f>
        <v/>
      </c>
      <c r="AV60" s="103" t="str">
        <f ca="1">IF(U60=$AV$4,COUNTIF($U$5:U60,$AV$4),"")</f>
        <v/>
      </c>
      <c r="AW60" s="106" t="str">
        <f ca="1">IF(U60=$AW$4,COUNTIF($U$5:U60,$AW$4),"")</f>
        <v/>
      </c>
    </row>
    <row r="61" spans="1:49" ht="16.5" customHeight="1">
      <c r="A61" s="65">
        <v>96</v>
      </c>
      <c r="B61" s="93" t="s">
        <v>66</v>
      </c>
      <c r="C61" s="94">
        <v>780</v>
      </c>
      <c r="D61" s="95">
        <v>350</v>
      </c>
      <c r="E61" s="53">
        <f>販売数入力シート!C61</f>
        <v>58</v>
      </c>
      <c r="F61" s="18">
        <f t="shared" si="12"/>
        <v>0.44871794871794873</v>
      </c>
      <c r="G61" s="9">
        <f t="shared" si="13"/>
        <v>20300</v>
      </c>
      <c r="H61" s="67">
        <f t="shared" si="14"/>
        <v>45240</v>
      </c>
      <c r="I61" s="18">
        <f t="shared" si="15"/>
        <v>4.1570948119015676E-2</v>
      </c>
      <c r="J61" s="18">
        <f t="shared" si="22"/>
        <v>0.83163949791410119</v>
      </c>
      <c r="K61" s="67">
        <f t="shared" si="16"/>
        <v>24940</v>
      </c>
      <c r="L61" s="58">
        <f t="shared" si="17"/>
        <v>3.0853277449396418E-2</v>
      </c>
      <c r="M61" s="25">
        <f t="shared" si="23"/>
        <v>0.83365456700258023</v>
      </c>
      <c r="N61" s="142" t="str">
        <f ca="1">OFFSET(ＡＢＣ分析売上構成!$B$4,MATCH(B61,ＡＢＣ分析売上構成!$B$5:$B$66,0),12)</f>
        <v>Ａ</v>
      </c>
      <c r="O61" s="142" t="str">
        <f ca="1">OFFSET(ＡＢＣ分析粗利構成!$B$4,MATCH(B61,ＡＢＣ分析粗利構成!$B$5:$B$66,0),12)</f>
        <v>Ａ</v>
      </c>
      <c r="P61" s="144" t="str">
        <f ca="1">OFFSET(ＡＢＣ分析販売数量!$B$4,MATCH(B61,ＡＢＣ分析販売数量!$B$5:$B$66,0),12)</f>
        <v>Ａ</v>
      </c>
      <c r="Q61" s="105" t="str">
        <f t="shared" ca="1" si="18"/>
        <v>ＡＡＡ</v>
      </c>
      <c r="R61" s="106">
        <f ca="1">IF(Q61=$R$1,COUNTIF($Q$5:Q61,$R$1),"")</f>
        <v>34</v>
      </c>
      <c r="T61" s="92" t="str">
        <f t="shared" ca="1" si="19"/>
        <v>ＡＡ</v>
      </c>
      <c r="U61" s="92" t="str">
        <f t="shared" ca="1" si="20"/>
        <v>ＡＡ</v>
      </c>
      <c r="V61" s="92" t="str">
        <f t="shared" ca="1" si="21"/>
        <v>ＡＡ</v>
      </c>
      <c r="W61" s="124">
        <f ca="1">IF(T61=$W$4,COUNTIF($T$5:T61,$W$4),"")</f>
        <v>34</v>
      </c>
      <c r="X61" s="103" t="str">
        <f ca="1">IF(T61=$X$4,COUNTIF($T$5:T61,$X$4),"")</f>
        <v/>
      </c>
      <c r="Y61" s="103" t="str">
        <f ca="1">IF(T61=$Y$4,COUNTIF($T$5:T61,$Y$4),"")</f>
        <v/>
      </c>
      <c r="Z61" s="103" t="str">
        <f ca="1">IF(T61=$Z$4,COUNTIF($T$5:T61,$Z$4),"")</f>
        <v/>
      </c>
      <c r="AA61" s="103" t="str">
        <f ca="1">IF(T61=$AA$4,COUNTIF($T$5:T61,$AA$4),"")</f>
        <v/>
      </c>
      <c r="AB61" s="103" t="str">
        <f ca="1">IF(T61=$AB$4,COUNTIF($T$5:T61,$AB$4),"")</f>
        <v/>
      </c>
      <c r="AC61" s="104" t="str">
        <f ca="1">IF(T61=$AC$4,COUNTIF($T$5:T61,$AC$4),"")</f>
        <v/>
      </c>
      <c r="AD61" s="103" t="str">
        <f ca="1">IF(T61=$AD$4,COUNTIF($T$5:T61,$AD$4),"")</f>
        <v/>
      </c>
      <c r="AE61" s="106" t="str">
        <f ca="1">IF(T61=$AE$4,COUNTIF($T$5:T61,$AE$4),"")</f>
        <v/>
      </c>
      <c r="AF61" s="105">
        <f ca="1">IF(U61=$AF$4,COUNTIF($U$5:U61,$AF$4),"")</f>
        <v>54</v>
      </c>
      <c r="AG61" s="103" t="str">
        <f ca="1">IF(U61=$AG$4,COUNTIF($U$5:U61,$AG$4),"")</f>
        <v/>
      </c>
      <c r="AH61" s="103" t="str">
        <f ca="1">IF(U61=$AH$4,COUNTIF($U$5:U61,$AH$4),"")</f>
        <v/>
      </c>
      <c r="AI61" s="103" t="str">
        <f ca="1">IF(U61=$AI$4,COUNTIF($U$5:U61,$AI$4),"")</f>
        <v/>
      </c>
      <c r="AJ61" s="103" t="str">
        <f ca="1">IF(U61=$AJ$4,COUNTIF($U$5:U61,$AJ$4),"")</f>
        <v/>
      </c>
      <c r="AK61" s="103" t="str">
        <f ca="1">IF(U61=$AK$4,COUNTIF($U$5:U61,$AK$4),"")</f>
        <v/>
      </c>
      <c r="AL61" s="103" t="str">
        <f ca="1">IF(U61=$AL$4,COUNTIF($U$5:U61,$AL$4),"")</f>
        <v/>
      </c>
      <c r="AM61" s="103" t="str">
        <f ca="1">IF(U61=$AM$4,COUNTIF($U$5:U61,$AM$4),"")</f>
        <v/>
      </c>
      <c r="AN61" s="106" t="str">
        <f ca="1">IF(U61=$AN$4,COUNTIF($U$5:U61,$AN$4),"")</f>
        <v/>
      </c>
      <c r="AO61" s="105">
        <f ca="1">IF(U61=$AO$4,COUNTIF($U$5:U61,$AO$4),"")</f>
        <v>54</v>
      </c>
      <c r="AP61" s="103" t="str">
        <f ca="1">IF(U61=$AP$4,COUNTIF($U$5:U61,$AP$4),"")</f>
        <v/>
      </c>
      <c r="AQ61" s="103" t="str">
        <f ca="1">IF(U61=$AQ$4,COUNTIF($U$5:U61,$AQ$4),"")</f>
        <v/>
      </c>
      <c r="AR61" s="103" t="str">
        <f ca="1">IF(U61=$AR$4,COUNTIF($U$5:U61,$AR$4),"")</f>
        <v/>
      </c>
      <c r="AS61" s="103" t="str">
        <f ca="1">IF(U61=$AS$4,COUNTIF($U$5:U61,$AS$4),"")</f>
        <v/>
      </c>
      <c r="AT61" s="103" t="str">
        <f ca="1">IF(U61=$AT$4,COUNTIF($U$5:U61,$AT$4),"")</f>
        <v/>
      </c>
      <c r="AU61" s="103" t="str">
        <f ca="1">IF(U61=$AU$4,COUNTIF($U$5:U61,$AU$4),"")</f>
        <v/>
      </c>
      <c r="AV61" s="103" t="str">
        <f ca="1">IF(U61=$AV$4,COUNTIF($U$5:U61,$AV$4),"")</f>
        <v/>
      </c>
      <c r="AW61" s="106" t="str">
        <f ca="1">IF(U61=$AW$4,COUNTIF($U$5:U61,$AW$4),"")</f>
        <v/>
      </c>
    </row>
    <row r="62" spans="1:49" ht="16.5" customHeight="1">
      <c r="A62" s="65">
        <v>97</v>
      </c>
      <c r="B62" s="93" t="s">
        <v>67</v>
      </c>
      <c r="C62" s="94">
        <v>680</v>
      </c>
      <c r="D62" s="95">
        <v>203</v>
      </c>
      <c r="E62" s="53">
        <f>販売数入力シート!C62</f>
        <v>48</v>
      </c>
      <c r="F62" s="18">
        <f t="shared" si="12"/>
        <v>0.29852941176470588</v>
      </c>
      <c r="G62" s="9">
        <f t="shared" si="13"/>
        <v>9744</v>
      </c>
      <c r="H62" s="67">
        <f t="shared" si="14"/>
        <v>32640</v>
      </c>
      <c r="I62" s="18">
        <f t="shared" si="15"/>
        <v>2.9992832595151894E-2</v>
      </c>
      <c r="J62" s="18">
        <f t="shared" si="22"/>
        <v>0.86163233050925303</v>
      </c>
      <c r="K62" s="67">
        <f t="shared" si="16"/>
        <v>22896</v>
      </c>
      <c r="L62" s="58">
        <f t="shared" si="17"/>
        <v>2.8324644766695287E-2</v>
      </c>
      <c r="M62" s="25">
        <f t="shared" si="23"/>
        <v>0.8619792117692755</v>
      </c>
      <c r="N62" s="92" t="str">
        <f ca="1">OFFSET(ＡＢＣ分析売上構成!$B$4,MATCH(B62,ＡＢＣ分析売上構成!$B$5:$B$65,0),12)</f>
        <v>Ａ</v>
      </c>
      <c r="O62" s="142" t="str">
        <f ca="1">OFFSET(ＡＢＣ分析粗利構成!$B$4,MATCH(B62,ＡＢＣ分析粗利構成!$B$5:$B$66,0),12)</f>
        <v>Ａ</v>
      </c>
      <c r="P62" s="144" t="str">
        <f ca="1">OFFSET(ＡＢＣ分析販売数量!$B$4,MATCH(B62,ＡＢＣ分析販売数量!$B$5:$B$66,0),12)</f>
        <v>Ａ</v>
      </c>
      <c r="Q62" s="105" t="str">
        <f t="shared" ca="1" si="18"/>
        <v>ＡＡＡ</v>
      </c>
      <c r="R62" s="106">
        <f ca="1">IF(Q62=$R$1,COUNTIF($Q$5:Q62,$R$1),"")</f>
        <v>35</v>
      </c>
      <c r="T62" s="92" t="str">
        <f t="shared" ca="1" si="19"/>
        <v>ＡＡ</v>
      </c>
      <c r="U62" s="92" t="str">
        <f t="shared" ca="1" si="20"/>
        <v>ＡＡ</v>
      </c>
      <c r="V62" s="92" t="str">
        <f t="shared" ca="1" si="21"/>
        <v>ＡＡ</v>
      </c>
      <c r="W62" s="124">
        <f ca="1">IF(T62=$W$4,COUNTIF($T$5:T62,$W$4),"")</f>
        <v>35</v>
      </c>
      <c r="X62" s="103" t="str">
        <f ca="1">IF(T62=$X$4,COUNTIF($T$5:T62,$X$4),"")</f>
        <v/>
      </c>
      <c r="Y62" s="103" t="str">
        <f ca="1">IF(T62=$Y$4,COUNTIF($T$5:T62,$Y$4),"")</f>
        <v/>
      </c>
      <c r="Z62" s="103" t="str">
        <f ca="1">IF(T62=$Z$4,COUNTIF($T$5:T62,$Z$4),"")</f>
        <v/>
      </c>
      <c r="AA62" s="103" t="str">
        <f ca="1">IF(T62=$AA$4,COUNTIF($T$5:T62,$AA$4),"")</f>
        <v/>
      </c>
      <c r="AB62" s="103" t="str">
        <f ca="1">IF(T62=$AB$4,COUNTIF($T$5:T62,$AB$4),"")</f>
        <v/>
      </c>
      <c r="AC62" s="104" t="str">
        <f ca="1">IF(T62=$AC$4,COUNTIF($T$5:T62,$AC$4),"")</f>
        <v/>
      </c>
      <c r="AD62" s="103" t="str">
        <f ca="1">IF(T62=$AD$4,COUNTIF($T$5:T62,$AD$4),"")</f>
        <v/>
      </c>
      <c r="AE62" s="106" t="str">
        <f ca="1">IF(T62=$AE$4,COUNTIF($T$5:T62,$AE$4),"")</f>
        <v/>
      </c>
      <c r="AF62" s="105">
        <f ca="1">IF(U62=$AF$4,COUNTIF($U$5:U62,$AF$4),"")</f>
        <v>55</v>
      </c>
      <c r="AG62" s="103" t="str">
        <f ca="1">IF(U62=$AG$4,COUNTIF($U$5:U62,$AG$4),"")</f>
        <v/>
      </c>
      <c r="AH62" s="103" t="str">
        <f ca="1">IF(U62=$AH$4,COUNTIF($U$5:U62,$AH$4),"")</f>
        <v/>
      </c>
      <c r="AI62" s="103" t="str">
        <f ca="1">IF(U62=$AI$4,COUNTIF($U$5:U62,$AI$4),"")</f>
        <v/>
      </c>
      <c r="AJ62" s="103" t="str">
        <f ca="1">IF(U62=$AJ$4,COUNTIF($U$5:U62,$AJ$4),"")</f>
        <v/>
      </c>
      <c r="AK62" s="103" t="str">
        <f ca="1">IF(U62=$AK$4,COUNTIF($U$5:U62,$AK$4),"")</f>
        <v/>
      </c>
      <c r="AL62" s="103" t="str">
        <f ca="1">IF(U62=$AL$4,COUNTIF($U$5:U62,$AL$4),"")</f>
        <v/>
      </c>
      <c r="AM62" s="103" t="str">
        <f ca="1">IF(U62=$AM$4,COUNTIF($U$5:U62,$AM$4),"")</f>
        <v/>
      </c>
      <c r="AN62" s="106" t="str">
        <f ca="1">IF(U62=$AN$4,COUNTIF($U$5:U62,$AN$4),"")</f>
        <v/>
      </c>
      <c r="AO62" s="105">
        <f ca="1">IF(U62=$AO$4,COUNTIF($U$5:U62,$AO$4),"")</f>
        <v>55</v>
      </c>
      <c r="AP62" s="103" t="str">
        <f ca="1">IF(U62=$AP$4,COUNTIF($U$5:U62,$AP$4),"")</f>
        <v/>
      </c>
      <c r="AQ62" s="103" t="str">
        <f ca="1">IF(U62=$AQ$4,COUNTIF($U$5:U62,$AQ$4),"")</f>
        <v/>
      </c>
      <c r="AR62" s="103" t="str">
        <f ca="1">IF(U62=$AR$4,COUNTIF($U$5:U62,$AR$4),"")</f>
        <v/>
      </c>
      <c r="AS62" s="103" t="str">
        <f ca="1">IF(U62=$AS$4,COUNTIF($U$5:U62,$AS$4),"")</f>
        <v/>
      </c>
      <c r="AT62" s="103" t="str">
        <f ca="1">IF(U62=$AT$4,COUNTIF($U$5:U62,$AT$4),"")</f>
        <v/>
      </c>
      <c r="AU62" s="103" t="str">
        <f ca="1">IF(U62=$AU$4,COUNTIF($U$5:U62,$AU$4),"")</f>
        <v/>
      </c>
      <c r="AV62" s="103" t="str">
        <f ca="1">IF(U62=$AV$4,COUNTIF($U$5:U62,$AV$4),"")</f>
        <v/>
      </c>
      <c r="AW62" s="106" t="str">
        <f ca="1">IF(U62=$AW$4,COUNTIF($U$5:U62,$AW$4),"")</f>
        <v/>
      </c>
    </row>
    <row r="63" spans="1:49" ht="16.5" customHeight="1">
      <c r="A63" s="65">
        <v>98</v>
      </c>
      <c r="B63" s="93" t="s">
        <v>68</v>
      </c>
      <c r="C63" s="94">
        <v>880</v>
      </c>
      <c r="D63" s="95">
        <v>400</v>
      </c>
      <c r="E63" s="53">
        <f>販売数入力シート!C63</f>
        <v>5</v>
      </c>
      <c r="F63" s="18">
        <f t="shared" si="12"/>
        <v>0.45454545454545453</v>
      </c>
      <c r="G63" s="9">
        <f t="shared" si="13"/>
        <v>2000</v>
      </c>
      <c r="H63" s="67">
        <f t="shared" si="14"/>
        <v>4400</v>
      </c>
      <c r="I63" s="18">
        <f t="shared" si="15"/>
        <v>4.0431514527778292E-3</v>
      </c>
      <c r="J63" s="18">
        <f t="shared" si="22"/>
        <v>0.86567548196203081</v>
      </c>
      <c r="K63" s="67">
        <f t="shared" si="16"/>
        <v>2400</v>
      </c>
      <c r="L63" s="58">
        <f t="shared" si="17"/>
        <v>2.9690403319387092E-3</v>
      </c>
      <c r="M63" s="25">
        <f t="shared" si="23"/>
        <v>0.86494825210121418</v>
      </c>
      <c r="N63" s="92" t="str">
        <f ca="1">OFFSET(ＡＢＣ分析売上構成!$B$4,MATCH(B63,ＡＢＣ分析売上構成!$B$5:$B$65,0),12)</f>
        <v>Ｂ</v>
      </c>
      <c r="O63" s="142" t="str">
        <f ca="1">OFFSET(ＡＢＣ分析粗利構成!$B$4,MATCH(B63,ＡＢＣ分析粗利構成!$B$5:$B$66,0),12)</f>
        <v>Ｂ</v>
      </c>
      <c r="P63" s="144" t="str">
        <f ca="1">OFFSET(ＡＢＣ分析販売数量!$B$4,MATCH(B63,ＡＢＣ分析販売数量!$B$5:$B$66,0),12)</f>
        <v>Ｂ</v>
      </c>
      <c r="Q63" s="105" t="str">
        <f t="shared" ca="1" si="18"/>
        <v>ＢＢＢ</v>
      </c>
      <c r="R63" s="106" t="str">
        <f ca="1">IF(Q63=$R$1,COUNTIF($Q$5:Q63,$R$1),"")</f>
        <v/>
      </c>
      <c r="T63" s="92" t="str">
        <f t="shared" ca="1" si="19"/>
        <v>ＢＢ</v>
      </c>
      <c r="U63" s="92" t="str">
        <f t="shared" ca="1" si="20"/>
        <v>ＢＢ</v>
      </c>
      <c r="V63" s="92" t="str">
        <f t="shared" ca="1" si="21"/>
        <v>ＢＢ</v>
      </c>
      <c r="W63" s="124" t="str">
        <f ca="1">IF(T63=$W$4,COUNTIF($T$5:T63,$W$4),"")</f>
        <v/>
      </c>
      <c r="X63" s="103" t="str">
        <f ca="1">IF(T63=$X$4,COUNTIF($T$5:T63,$X$4),"")</f>
        <v/>
      </c>
      <c r="Y63" s="103" t="str">
        <f ca="1">IF(T63=$Y$4,COUNTIF($T$5:T63,$Y$4),"")</f>
        <v/>
      </c>
      <c r="Z63" s="103" t="str">
        <f ca="1">IF(T63=$Z$4,COUNTIF($T$5:T63,$Z$4),"")</f>
        <v/>
      </c>
      <c r="AA63" s="103" t="str">
        <f ca="1">IF(T63=$AA$4,COUNTIF($T$5:T63,$AA$4),"")</f>
        <v/>
      </c>
      <c r="AB63" s="103">
        <f ca="1">IF(T63=$AB$4,COUNTIF($T$5:T63,$AB$4),"")</f>
        <v>4</v>
      </c>
      <c r="AC63" s="104" t="str">
        <f ca="1">IF(T63=$AC$4,COUNTIF($T$5:T63,$AC$4),"")</f>
        <v/>
      </c>
      <c r="AD63" s="103" t="str">
        <f ca="1">IF(T63=$AD$4,COUNTIF($T$5:T63,$AD$4),"")</f>
        <v/>
      </c>
      <c r="AE63" s="106" t="str">
        <f ca="1">IF(T63=$AE$4,COUNTIF($T$5:T63,$AE$4),"")</f>
        <v/>
      </c>
      <c r="AF63" s="105" t="str">
        <f ca="1">IF(U63=$AF$4,COUNTIF($U$5:U63,$AF$4),"")</f>
        <v/>
      </c>
      <c r="AG63" s="103" t="str">
        <f ca="1">IF(U63=$AG$4,COUNTIF($U$5:U63,$AG$4),"")</f>
        <v/>
      </c>
      <c r="AH63" s="103" t="str">
        <f ca="1">IF(U63=$AH$4,COUNTIF($U$5:U63,$AH$4),"")</f>
        <v/>
      </c>
      <c r="AI63" s="103" t="str">
        <f ca="1">IF(U63=$AI$4,COUNTIF($U$5:U63,$AI$4),"")</f>
        <v/>
      </c>
      <c r="AJ63" s="103" t="str">
        <f ca="1">IF(U63=$AJ$4,COUNTIF($U$5:U63,$AJ$4),"")</f>
        <v/>
      </c>
      <c r="AK63" s="103">
        <f ca="1">IF(U63=$AK$4,COUNTIF($U$5:U63,$AK$4),"")</f>
        <v>4</v>
      </c>
      <c r="AL63" s="103" t="str">
        <f ca="1">IF(U63=$AL$4,COUNTIF($U$5:U63,$AL$4),"")</f>
        <v/>
      </c>
      <c r="AM63" s="103" t="str">
        <f ca="1">IF(U63=$AM$4,COUNTIF($U$5:U63,$AM$4),"")</f>
        <v/>
      </c>
      <c r="AN63" s="106" t="str">
        <f ca="1">IF(U63=$AN$4,COUNTIF($U$5:U63,$AN$4),"")</f>
        <v/>
      </c>
      <c r="AO63" s="105" t="str">
        <f ca="1">IF(U63=$AO$4,COUNTIF($U$5:U63,$AO$4),"")</f>
        <v/>
      </c>
      <c r="AP63" s="103" t="str">
        <f ca="1">IF(U63=$AP$4,COUNTIF($U$5:U63,$AP$4),"")</f>
        <v/>
      </c>
      <c r="AQ63" s="103" t="str">
        <f ca="1">IF(U63=$AQ$4,COUNTIF($U$5:U63,$AQ$4),"")</f>
        <v/>
      </c>
      <c r="AR63" s="103" t="str">
        <f ca="1">IF(U63=$AR$4,COUNTIF($U$5:U63,$AR$4),"")</f>
        <v/>
      </c>
      <c r="AS63" s="103" t="str">
        <f ca="1">IF(U63=$AS$4,COUNTIF($U$5:U63,$AS$4),"")</f>
        <v/>
      </c>
      <c r="AT63" s="103">
        <f ca="1">IF(U63=$AT$4,COUNTIF($U$5:U63,$AT$4),"")</f>
        <v>4</v>
      </c>
      <c r="AU63" s="103" t="str">
        <f ca="1">IF(U63=$AU$4,COUNTIF($U$5:U63,$AU$4),"")</f>
        <v/>
      </c>
      <c r="AV63" s="103" t="str">
        <f ca="1">IF(U63=$AV$4,COUNTIF($U$5:U63,$AV$4),"")</f>
        <v/>
      </c>
      <c r="AW63" s="106" t="str">
        <f ca="1">IF(U63=$AW$4,COUNTIF($U$5:U63,$AW$4),"")</f>
        <v/>
      </c>
    </row>
    <row r="64" spans="1:49" ht="16.5" customHeight="1">
      <c r="A64" s="65">
        <v>99</v>
      </c>
      <c r="B64" s="93" t="s">
        <v>69</v>
      </c>
      <c r="C64" s="94">
        <v>420</v>
      </c>
      <c r="D64" s="95">
        <v>48</v>
      </c>
      <c r="E64" s="53">
        <f>販売数入力シート!C64</f>
        <v>44</v>
      </c>
      <c r="F64" s="18">
        <f t="shared" si="12"/>
        <v>0.11428571428571428</v>
      </c>
      <c r="G64" s="9">
        <f t="shared" si="13"/>
        <v>2112</v>
      </c>
      <c r="H64" s="67">
        <f t="shared" si="14"/>
        <v>18480</v>
      </c>
      <c r="I64" s="18">
        <f t="shared" si="15"/>
        <v>1.698123610166688E-2</v>
      </c>
      <c r="J64" s="18">
        <f t="shared" si="22"/>
        <v>0.88265671806369772</v>
      </c>
      <c r="K64" s="67">
        <f t="shared" si="16"/>
        <v>16368</v>
      </c>
      <c r="L64" s="58">
        <f t="shared" si="17"/>
        <v>2.0248855063821996E-2</v>
      </c>
      <c r="M64" s="25">
        <f t="shared" si="23"/>
        <v>0.88519710716503619</v>
      </c>
      <c r="N64" s="142" t="str">
        <f ca="1">OFFSET(ＡＢＣ分析売上構成!$B$4,MATCH(B64,ＡＢＣ分析売上構成!$B$5:$B$66,0),12)</f>
        <v>Ａ</v>
      </c>
      <c r="O64" s="142" t="str">
        <f ca="1">OFFSET(ＡＢＣ分析粗利構成!$B$4,MATCH(B64,ＡＢＣ分析粗利構成!$B$5:$B$66,0),12)</f>
        <v>Ａ</v>
      </c>
      <c r="P64" s="144" t="str">
        <f ca="1">OFFSET(ＡＢＣ分析販売数量!$B$4,MATCH(B64,ＡＢＣ分析販売数量!$B$5:$B$66,0),12)</f>
        <v>Ａ</v>
      </c>
      <c r="Q64" s="105" t="str">
        <f t="shared" ca="1" si="18"/>
        <v>ＡＡＡ</v>
      </c>
      <c r="R64" s="106">
        <f ca="1">IF(Q64=$R$1,COUNTIF($Q$5:Q64,$R$1),"")</f>
        <v>36</v>
      </c>
      <c r="T64" s="92" t="str">
        <f t="shared" ca="1" si="19"/>
        <v>ＡＡ</v>
      </c>
      <c r="U64" s="92" t="str">
        <f t="shared" ca="1" si="20"/>
        <v>ＡＡ</v>
      </c>
      <c r="V64" s="92" t="str">
        <f t="shared" ca="1" si="21"/>
        <v>ＡＡ</v>
      </c>
      <c r="W64" s="124">
        <f ca="1">IF(T64=$W$4,COUNTIF($T$5:T64,$W$4),"")</f>
        <v>36</v>
      </c>
      <c r="X64" s="103" t="str">
        <f ca="1">IF(T64=$X$4,COUNTIF($T$5:T64,$X$4),"")</f>
        <v/>
      </c>
      <c r="Y64" s="103" t="str">
        <f ca="1">IF(T64=$Y$4,COUNTIF($T$5:T64,$Y$4),"")</f>
        <v/>
      </c>
      <c r="Z64" s="103" t="str">
        <f ca="1">IF(T64=$Z$4,COUNTIF($T$5:T64,$Z$4),"")</f>
        <v/>
      </c>
      <c r="AA64" s="103" t="str">
        <f ca="1">IF(T64=$AA$4,COUNTIF($T$5:T64,$AA$4),"")</f>
        <v/>
      </c>
      <c r="AB64" s="103" t="str">
        <f ca="1">IF(T64=$AB$4,COUNTIF($T$5:T64,$AB$4),"")</f>
        <v/>
      </c>
      <c r="AC64" s="104" t="str">
        <f ca="1">IF(T64=$AC$4,COUNTIF($T$5:T64,$AC$4),"")</f>
        <v/>
      </c>
      <c r="AD64" s="103" t="str">
        <f ca="1">IF(T64=$AD$4,COUNTIF($T$5:T64,$AD$4),"")</f>
        <v/>
      </c>
      <c r="AE64" s="106" t="str">
        <f ca="1">IF(T64=$AE$4,COUNTIF($T$5:T64,$AE$4),"")</f>
        <v/>
      </c>
      <c r="AF64" s="105">
        <f ca="1">IF(U64=$AF$4,COUNTIF($U$5:U64,$AF$4),"")</f>
        <v>56</v>
      </c>
      <c r="AG64" s="103" t="str">
        <f ca="1">IF(U64=$AG$4,COUNTIF($U$5:U64,$AG$4),"")</f>
        <v/>
      </c>
      <c r="AH64" s="103" t="str">
        <f ca="1">IF(U64=$AH$4,COUNTIF($U$5:U64,$AH$4),"")</f>
        <v/>
      </c>
      <c r="AI64" s="103" t="str">
        <f ca="1">IF(U64=$AI$4,COUNTIF($U$5:U64,$AI$4),"")</f>
        <v/>
      </c>
      <c r="AJ64" s="103" t="str">
        <f ca="1">IF(U64=$AJ$4,COUNTIF($U$5:U64,$AJ$4),"")</f>
        <v/>
      </c>
      <c r="AK64" s="103" t="str">
        <f ca="1">IF(U64=$AK$4,COUNTIF($U$5:U64,$AK$4),"")</f>
        <v/>
      </c>
      <c r="AL64" s="103" t="str">
        <f ca="1">IF(U64=$AL$4,COUNTIF($U$5:U64,$AL$4),"")</f>
        <v/>
      </c>
      <c r="AM64" s="103" t="str">
        <f ca="1">IF(U64=$AM$4,COUNTIF($U$5:U64,$AM$4),"")</f>
        <v/>
      </c>
      <c r="AN64" s="106" t="str">
        <f ca="1">IF(U64=$AN$4,COUNTIF($U$5:U64,$AN$4),"")</f>
        <v/>
      </c>
      <c r="AO64" s="105">
        <f ca="1">IF(U64=$AO$4,COUNTIF($U$5:U64,$AO$4),"")</f>
        <v>56</v>
      </c>
      <c r="AP64" s="103" t="str">
        <f ca="1">IF(U64=$AP$4,COUNTIF($U$5:U64,$AP$4),"")</f>
        <v/>
      </c>
      <c r="AQ64" s="103" t="str">
        <f ca="1">IF(U64=$AQ$4,COUNTIF($U$5:U64,$AQ$4),"")</f>
        <v/>
      </c>
      <c r="AR64" s="103" t="str">
        <f ca="1">IF(U64=$AR$4,COUNTIF($U$5:U64,$AR$4),"")</f>
        <v/>
      </c>
      <c r="AS64" s="103" t="str">
        <f ca="1">IF(U64=$AS$4,COUNTIF($U$5:U64,$AS$4),"")</f>
        <v/>
      </c>
      <c r="AT64" s="103" t="str">
        <f ca="1">IF(U64=$AT$4,COUNTIF($U$5:U64,$AT$4),"")</f>
        <v/>
      </c>
      <c r="AU64" s="103" t="str">
        <f ca="1">IF(U64=$AU$4,COUNTIF($U$5:U64,$AU$4),"")</f>
        <v/>
      </c>
      <c r="AV64" s="103" t="str">
        <f ca="1">IF(U64=$AV$4,COUNTIF($U$5:U64,$AV$4),"")</f>
        <v/>
      </c>
      <c r="AW64" s="106" t="str">
        <f ca="1">IF(U64=$AW$4,COUNTIF($U$5:U64,$AW$4),"")</f>
        <v/>
      </c>
    </row>
    <row r="65" spans="1:49" ht="16.5" customHeight="1">
      <c r="A65" s="74">
        <v>100</v>
      </c>
      <c r="B65" s="93" t="s">
        <v>70</v>
      </c>
      <c r="C65" s="94">
        <v>500</v>
      </c>
      <c r="D65" s="95">
        <v>140</v>
      </c>
      <c r="E65" s="75">
        <f>販売数入力シート!C65</f>
        <v>20</v>
      </c>
      <c r="F65" s="76">
        <f t="shared" si="12"/>
        <v>0.28000000000000003</v>
      </c>
      <c r="G65" s="77">
        <f t="shared" si="13"/>
        <v>2800</v>
      </c>
      <c r="H65" s="78">
        <f t="shared" si="14"/>
        <v>10000</v>
      </c>
      <c r="I65" s="18">
        <f t="shared" si="15"/>
        <v>9.1889805744950655E-3</v>
      </c>
      <c r="J65" s="18">
        <f t="shared" si="22"/>
        <v>0.89184569863819274</v>
      </c>
      <c r="K65" s="67">
        <f t="shared" si="16"/>
        <v>7200</v>
      </c>
      <c r="L65" s="58">
        <f t="shared" si="17"/>
        <v>8.9071209958161267E-3</v>
      </c>
      <c r="M65" s="25">
        <f t="shared" si="23"/>
        <v>0.89410422816085233</v>
      </c>
      <c r="N65" s="142" t="str">
        <f ca="1">OFFSET(ＡＢＣ分析売上構成!$B$4,MATCH(B65,ＡＢＣ分析売上構成!$B$5:$B$66,0),12)</f>
        <v>Ａ</v>
      </c>
      <c r="O65" s="142" t="str">
        <f ca="1">OFFSET(ＡＢＣ分析粗利構成!$B$4,MATCH(B65,ＡＢＣ分析粗利構成!$B$5:$B$66,0),12)</f>
        <v>Ｂ</v>
      </c>
      <c r="P65" s="144" t="str">
        <f ca="1">OFFSET(ＡＢＣ分析販売数量!$B$4,MATCH(B65,ＡＢＣ分析販売数量!$B$5:$B$66,0),12)</f>
        <v>Ａ</v>
      </c>
      <c r="Q65" s="105" t="str">
        <f ca="1">N65&amp;O65&amp;P65</f>
        <v>ＡＢＡ</v>
      </c>
      <c r="R65" s="106" t="str">
        <f ca="1">IF(Q65=$R$1,COUNTIF($Q$5:Q65,$R$1),"")</f>
        <v/>
      </c>
      <c r="T65" s="92" t="str">
        <f ca="1">N65&amp;O65</f>
        <v>ＡＢ</v>
      </c>
      <c r="U65" s="92" t="str">
        <f ca="1">N65&amp;P65</f>
        <v>ＡＡ</v>
      </c>
      <c r="V65" s="92" t="str">
        <f ca="1">O65&amp;P65</f>
        <v>ＢＡ</v>
      </c>
      <c r="W65" s="124" t="str">
        <f ca="1">IF(T65=$W$4,COUNTIF($T$5:T65,$W$4),"")</f>
        <v/>
      </c>
      <c r="X65" s="103">
        <f ca="1">IF(T65=$X$4,COUNTIF($T$5:T65,$X$4),"")</f>
        <v>21</v>
      </c>
      <c r="Y65" s="103" t="str">
        <f ca="1">IF(T65=$Y$4,COUNTIF($T$5:T65,$Y$4),"")</f>
        <v/>
      </c>
      <c r="Z65" s="103" t="str">
        <f ca="1">IF(T65=$Z$4,COUNTIF($T$5:T65,$Z$4),"")</f>
        <v/>
      </c>
      <c r="AA65" s="103" t="str">
        <f ca="1">IF(T65=$AA$4,COUNTIF($T$5:T65,$AA$4),"")</f>
        <v/>
      </c>
      <c r="AB65" s="103" t="str">
        <f ca="1">IF(T65=$AB$4,COUNTIF($T$5:T65,$AB$4),"")</f>
        <v/>
      </c>
      <c r="AC65" s="104" t="str">
        <f ca="1">IF(T65=$AC$4,COUNTIF($T$5:T65,$AC$4),"")</f>
        <v/>
      </c>
      <c r="AD65" s="103" t="str">
        <f ca="1">IF(T65=$AD$4,COUNTIF($T$5:T65,$AD$4),"")</f>
        <v/>
      </c>
      <c r="AE65" s="106" t="str">
        <f ca="1">IF(T65=$AE$4,COUNTIF($T$5:T65,$AE$4),"")</f>
        <v/>
      </c>
      <c r="AF65" s="105">
        <f ca="1">IF(U65=$AF$4,COUNTIF($U$5:U65,$AF$4),"")</f>
        <v>57</v>
      </c>
      <c r="AG65" s="103" t="str">
        <f ca="1">IF(U65=$AG$4,COUNTIF($U$5:U65,$AG$4),"")</f>
        <v/>
      </c>
      <c r="AH65" s="103" t="str">
        <f ca="1">IF(U65=$AH$4,COUNTIF($U$5:U65,$AH$4),"")</f>
        <v/>
      </c>
      <c r="AI65" s="103" t="str">
        <f ca="1">IF(U65=$AI$4,COUNTIF($U$5:U65,$AI$4),"")</f>
        <v/>
      </c>
      <c r="AJ65" s="103" t="str">
        <f ca="1">IF(U65=$AJ$4,COUNTIF($U$5:U65,$AJ$4),"")</f>
        <v/>
      </c>
      <c r="AK65" s="103" t="str">
        <f ca="1">IF(U65=$AK$4,COUNTIF($U$5:U65,$AK$4),"")</f>
        <v/>
      </c>
      <c r="AL65" s="103" t="str">
        <f ca="1">IF(U65=$AL$4,COUNTIF($U$5:U65,$AL$4),"")</f>
        <v/>
      </c>
      <c r="AM65" s="103" t="str">
        <f ca="1">IF(U65=$AM$4,COUNTIF($U$5:U65,$AM$4),"")</f>
        <v/>
      </c>
      <c r="AN65" s="106" t="str">
        <f ca="1">IF(U65=$AN$4,COUNTIF($U$5:U65,$AN$4),"")</f>
        <v/>
      </c>
      <c r="AO65" s="105">
        <f ca="1">IF(U65=$AO$4,COUNTIF($U$5:U65,$AO$4),"")</f>
        <v>57</v>
      </c>
      <c r="AP65" s="103" t="str">
        <f ca="1">IF(U65=$AP$4,COUNTIF($U$5:U65,$AP$4),"")</f>
        <v/>
      </c>
      <c r="AQ65" s="103" t="str">
        <f ca="1">IF(U65=$AQ$4,COUNTIF($U$5:U65,$AQ$4),"")</f>
        <v/>
      </c>
      <c r="AR65" s="103" t="str">
        <f ca="1">IF(U65=$AR$4,COUNTIF($U$5:U65,$AR$4),"")</f>
        <v/>
      </c>
      <c r="AS65" s="103" t="str">
        <f ca="1">IF(U65=$AS$4,COUNTIF($U$5:U65,$AS$4),"")</f>
        <v/>
      </c>
      <c r="AT65" s="103" t="str">
        <f ca="1">IF(U65=$AT$4,COUNTIF($U$5:U65,$AT$4),"")</f>
        <v/>
      </c>
      <c r="AU65" s="103" t="str">
        <f ca="1">IF(U65=$AU$4,COUNTIF($U$5:U65,$AU$4),"")</f>
        <v/>
      </c>
      <c r="AV65" s="103" t="str">
        <f ca="1">IF(U65=$AV$4,COUNTIF($U$5:U65,$AV$4),"")</f>
        <v/>
      </c>
      <c r="AW65" s="106" t="str">
        <f ca="1">IF(U65=$AW$4,COUNTIF($U$5:U65,$AW$4),"")</f>
        <v/>
      </c>
    </row>
    <row r="66" spans="1:49" ht="14.25" customHeight="1">
      <c r="A66" s="65">
        <v>101</v>
      </c>
      <c r="B66" s="93" t="s">
        <v>74</v>
      </c>
      <c r="C66" s="94">
        <v>1100</v>
      </c>
      <c r="D66" s="95">
        <v>300</v>
      </c>
      <c r="E66" s="75">
        <f>販売数入力シート!C66</f>
        <v>107</v>
      </c>
      <c r="F66" s="76">
        <f>IF(D66="","",D66/C66)</f>
        <v>0.27272727272727271</v>
      </c>
      <c r="G66" s="77">
        <f>IF(D66="","",D66*E66)</f>
        <v>32100</v>
      </c>
      <c r="H66" s="78">
        <f>IF(E66="","",E66*C66)</f>
        <v>117700</v>
      </c>
      <c r="I66" s="18">
        <f>IF(H66="","",H66/H$3)</f>
        <v>0.10815430136180693</v>
      </c>
      <c r="J66" s="18">
        <f>IF(E66="","",J65+I66)</f>
        <v>0.99999999999999967</v>
      </c>
      <c r="K66" s="67">
        <f>IF(E66="","",H66-G66)</f>
        <v>85600</v>
      </c>
      <c r="L66" s="58">
        <f>IF(E66="","",K66/K$3)</f>
        <v>0.10589577183914729</v>
      </c>
      <c r="M66" s="25">
        <f>IF(L66="","",M65+L66)</f>
        <v>0.99999999999999967</v>
      </c>
      <c r="N66" s="142" t="str">
        <f ca="1">OFFSET(ＡＢＣ分析売上構成!$B$4,MATCH(B66,ＡＢＣ分析売上構成!$B$5:$B$66,0),12)</f>
        <v>Ａ</v>
      </c>
      <c r="O66" s="142" t="str">
        <f ca="1">OFFSET(ＡＢＣ分析粗利構成!$B$4,MATCH(B66,ＡＢＣ分析粗利構成!$B$5:$B$66,0),12)</f>
        <v>Ａ</v>
      </c>
      <c r="P66" s="144" t="str">
        <f ca="1">OFFSET(ＡＢＣ分析販売数量!$B$4,MATCH(B66,ＡＢＣ分析販売数量!$B$5:$B$66,0),12)</f>
        <v>Ａ</v>
      </c>
      <c r="Q66" s="105" t="str">
        <f ca="1">N66&amp;O66&amp;P66</f>
        <v>ＡＡＡ</v>
      </c>
      <c r="R66" s="106">
        <f ca="1">IF(Q66=$R$1,COUNTIF($Q$5:Q66,$R$1),"")</f>
        <v>37</v>
      </c>
      <c r="T66" s="92" t="str">
        <f ca="1">N66&amp;O66</f>
        <v>ＡＡ</v>
      </c>
      <c r="U66" s="92" t="str">
        <f ca="1">N66&amp;P66</f>
        <v>ＡＡ</v>
      </c>
      <c r="V66" s="92" t="str">
        <f ca="1">O66&amp;P66</f>
        <v>ＡＡ</v>
      </c>
      <c r="W66" s="124">
        <f ca="1">IF(T66=$W$4,COUNTIF($T$5:T66,$W$4),"")</f>
        <v>37</v>
      </c>
      <c r="X66" s="103" t="str">
        <f ca="1">IF(T66=$X$4,COUNTIF($T$5:T66,$X$4),"")</f>
        <v/>
      </c>
      <c r="Y66" s="103" t="str">
        <f ca="1">IF(T66=$Y$4,COUNTIF($T$5:T66,$Y$4),"")</f>
        <v/>
      </c>
      <c r="Z66" s="103" t="str">
        <f ca="1">IF(T66=$Z$4,COUNTIF($T$5:T66,$Z$4),"")</f>
        <v/>
      </c>
      <c r="AA66" s="103" t="str">
        <f ca="1">IF(T66=$AA$4,COUNTIF($T$5:T66,$AA$4),"")</f>
        <v/>
      </c>
      <c r="AB66" s="103" t="str">
        <f ca="1">IF(T66=$AB$4,COUNTIF($T$5:T66,$AB$4),"")</f>
        <v/>
      </c>
      <c r="AC66" s="104" t="str">
        <f ca="1">IF(T66=$AC$4,COUNTIF($T$5:T66,$AC$4),"")</f>
        <v/>
      </c>
      <c r="AD66" s="103" t="str">
        <f ca="1">IF(T66=$AD$4,COUNTIF($T$5:T66,$AD$4),"")</f>
        <v/>
      </c>
      <c r="AE66" s="106" t="str">
        <f ca="1">IF(T66=$AE$4,COUNTIF($T$5:T66,$AE$4),"")</f>
        <v/>
      </c>
      <c r="AF66" s="105">
        <f ca="1">IF(U66=$AF$4,COUNTIF($U$5:U66,$AF$4),"")</f>
        <v>58</v>
      </c>
      <c r="AG66" s="103" t="str">
        <f ca="1">IF(U66=$AG$4,COUNTIF($U$5:U66,$AG$4),"")</f>
        <v/>
      </c>
      <c r="AH66" s="103" t="str">
        <f ca="1">IF(U66=$AH$4,COUNTIF($U$5:U66,$AH$4),"")</f>
        <v/>
      </c>
      <c r="AI66" s="103" t="str">
        <f ca="1">IF(U66=$AI$4,COUNTIF($U$5:U66,$AI$4),"")</f>
        <v/>
      </c>
      <c r="AJ66" s="103" t="str">
        <f ca="1">IF(U66=$AJ$4,COUNTIF($U$5:U66,$AJ$4),"")</f>
        <v/>
      </c>
      <c r="AK66" s="103" t="str">
        <f ca="1">IF(U66=$AK$4,COUNTIF($U$5:U66,$AK$4),"")</f>
        <v/>
      </c>
      <c r="AL66" s="103" t="str">
        <f ca="1">IF(U66=$AL$4,COUNTIF($U$5:U66,$AL$4),"")</f>
        <v/>
      </c>
      <c r="AM66" s="103" t="str">
        <f ca="1">IF(U66=$AM$4,COUNTIF($U$5:U66,$AM$4),"")</f>
        <v/>
      </c>
      <c r="AN66" s="106" t="str">
        <f ca="1">IF(U66=$AN$4,COUNTIF($U$5:U66,$AN$4),"")</f>
        <v/>
      </c>
      <c r="AO66" s="105">
        <f ca="1">IF(U66=$AO$4,COUNTIF($U$5:U66,$AO$4),"")</f>
        <v>58</v>
      </c>
      <c r="AP66" s="103" t="str">
        <f ca="1">IF(U66=$AP$4,COUNTIF($U$5:U66,$AP$4),"")</f>
        <v/>
      </c>
      <c r="AQ66" s="103" t="str">
        <f ca="1">IF(U66=$AQ$4,COUNTIF($U$5:U66,$AQ$4),"")</f>
        <v/>
      </c>
      <c r="AR66" s="103" t="str">
        <f ca="1">IF(U66=$AR$4,COUNTIF($U$5:U66,$AR$4),"")</f>
        <v/>
      </c>
      <c r="AS66" s="103" t="str">
        <f ca="1">IF(U66=$AS$4,COUNTIF($U$5:U66,$AS$4),"")</f>
        <v/>
      </c>
      <c r="AT66" s="103" t="str">
        <f ca="1">IF(U66=$AT$4,COUNTIF($U$5:U66,$AT$4),"")</f>
        <v/>
      </c>
      <c r="AU66" s="103" t="str">
        <f ca="1">IF(U66=$AU$4,COUNTIF($U$5:U66,$AU$4),"")</f>
        <v/>
      </c>
      <c r="AV66" s="103" t="str">
        <f ca="1">IF(U66=$AV$4,COUNTIF($U$5:U66,$AV$4),"")</f>
        <v/>
      </c>
      <c r="AW66" s="106" t="str">
        <f ca="1">IF(U66=$AW$4,COUNTIF($U$5:U66,$AW$4),"")</f>
        <v/>
      </c>
    </row>
    <row r="67" spans="1:49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49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49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49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49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49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49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49" ht="14.25" customHeight="1">
      <c r="A74"/>
      <c r="B74"/>
      <c r="C74"/>
      <c r="D74"/>
      <c r="E74" s="44"/>
      <c r="F74"/>
      <c r="G74"/>
      <c r="H74"/>
      <c r="I74"/>
      <c r="J74"/>
      <c r="K74"/>
      <c r="L74"/>
      <c r="M74"/>
    </row>
    <row r="75" spans="1:49" ht="14.25" customHeight="1">
      <c r="A75"/>
      <c r="B75"/>
      <c r="C75"/>
      <c r="D75"/>
      <c r="E75" s="44"/>
      <c r="F75"/>
      <c r="G75"/>
      <c r="H75"/>
      <c r="I75"/>
      <c r="J75"/>
      <c r="K75"/>
      <c r="L75"/>
      <c r="M75"/>
    </row>
    <row r="76" spans="1:49" ht="14.25" customHeight="1">
      <c r="A76"/>
      <c r="B76"/>
      <c r="C76"/>
      <c r="D76"/>
      <c r="E76" s="44"/>
      <c r="F76"/>
      <c r="G76"/>
      <c r="H76"/>
      <c r="I76"/>
      <c r="J76"/>
      <c r="K76"/>
      <c r="L76"/>
      <c r="M76"/>
    </row>
    <row r="77" spans="1:49" ht="14.25" customHeight="1">
      <c r="A77"/>
      <c r="B77"/>
      <c r="C77"/>
      <c r="D77"/>
      <c r="E77" s="44"/>
      <c r="F77"/>
      <c r="G77"/>
      <c r="H77"/>
      <c r="I77"/>
      <c r="J77"/>
      <c r="K77"/>
      <c r="L77"/>
      <c r="M77"/>
    </row>
    <row r="78" spans="1:49" ht="14.25" customHeight="1">
      <c r="A78"/>
      <c r="B78"/>
      <c r="C78"/>
      <c r="D78"/>
      <c r="E78" s="44"/>
      <c r="F78"/>
      <c r="G78"/>
      <c r="H78"/>
      <c r="I78"/>
      <c r="J78"/>
      <c r="K78"/>
      <c r="L78"/>
      <c r="M78"/>
    </row>
    <row r="79" spans="1:49" ht="14.25" customHeight="1">
      <c r="E79" s="44"/>
    </row>
  </sheetData>
  <mergeCells count="14">
    <mergeCell ref="AF2:AN3"/>
    <mergeCell ref="Q2:R2"/>
    <mergeCell ref="Q3:R3"/>
    <mergeCell ref="Q4:R4"/>
    <mergeCell ref="G1:K1"/>
    <mergeCell ref="L1:O1"/>
    <mergeCell ref="N3:N4"/>
    <mergeCell ref="O3:O4"/>
    <mergeCell ref="AO2:AW3"/>
    <mergeCell ref="A1:E1"/>
    <mergeCell ref="C2:E2"/>
    <mergeCell ref="A2:B2"/>
    <mergeCell ref="P3:P4"/>
    <mergeCell ref="W2:AE3"/>
  </mergeCells>
  <phoneticPr fontId="4"/>
  <conditionalFormatting sqref="N5:P66">
    <cfRule type="containsText" dxfId="44" priority="1" stopIfTrue="1" operator="containsText" text="Ｂ">
      <formula>NOT(ISERROR(SEARCH("Ｂ",N5)))</formula>
    </cfRule>
    <cfRule type="containsText" dxfId="43" priority="2" stopIfTrue="1" operator="containsText" text="Ａ">
      <formula>NOT(ISERROR(SEARCH("Ａ",N5)))</formula>
    </cfRule>
  </conditionalFormatting>
  <pageMargins left="0.27559055118110237" right="0.35433070866141736" top="0.55118110236220474" bottom="0.47244094488188981" header="0.31496062992125984" footer="0.31496062992125984"/>
  <pageSetup paperSize="9" scale="6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view="pageBreakPreview" zoomScale="70" zoomScaleNormal="40" zoomScaleSheetLayoutView="70" workbookViewId="0">
      <selection activeCell="G25" sqref="G25"/>
    </sheetView>
  </sheetViews>
  <sheetFormatPr defaultRowHeight="24"/>
  <cols>
    <col min="1" max="1" width="24.375" customWidth="1"/>
    <col min="3" max="3" width="9" style="122"/>
    <col min="4" max="4" width="9" style="120"/>
    <col min="5" max="10" width="23.875" customWidth="1"/>
    <col min="11" max="11" width="22.625" customWidth="1"/>
    <col min="12" max="12" width="9" style="122"/>
    <col min="13" max="13" width="9" style="121"/>
    <col min="14" max="19" width="23.875" customWidth="1"/>
    <col min="20" max="20" width="22.625" customWidth="1"/>
    <col min="21" max="21" width="9" style="122"/>
    <col min="22" max="22" width="9" style="121"/>
    <col min="23" max="28" width="23.875" customWidth="1"/>
  </cols>
  <sheetData>
    <row r="1" spans="1:28" ht="40.5" customHeight="1" thickBot="1">
      <c r="C1" s="165" t="str">
        <f>価格・原価入力シート及び総合表!G1</f>
        <v>○○店</v>
      </c>
      <c r="D1" s="166"/>
      <c r="E1" s="169" t="s">
        <v>41</v>
      </c>
      <c r="F1" s="170"/>
      <c r="G1" s="170"/>
      <c r="H1" s="170"/>
      <c r="I1" s="170"/>
      <c r="J1" s="171"/>
      <c r="L1" s="165" t="str">
        <f>C1</f>
        <v>○○店</v>
      </c>
      <c r="M1" s="166"/>
      <c r="N1" s="169" t="s">
        <v>41</v>
      </c>
      <c r="O1" s="170"/>
      <c r="P1" s="170"/>
      <c r="Q1" s="170"/>
      <c r="R1" s="170"/>
      <c r="S1" s="171"/>
      <c r="U1" s="165" t="str">
        <f>C1</f>
        <v>○○店</v>
      </c>
      <c r="V1" s="166"/>
      <c r="W1" s="181" t="s">
        <v>42</v>
      </c>
      <c r="X1" s="182"/>
      <c r="Y1" s="182"/>
      <c r="Z1" s="182"/>
      <c r="AA1" s="182"/>
      <c r="AB1" s="183"/>
    </row>
    <row r="2" spans="1:28" ht="24.75" thickBot="1">
      <c r="A2" s="137" t="s">
        <v>40</v>
      </c>
      <c r="C2" s="167">
        <f>価格・原価入力シート及び総合表!L1</f>
        <v>40694</v>
      </c>
      <c r="D2" s="168"/>
      <c r="E2" s="172" t="s">
        <v>17</v>
      </c>
      <c r="F2" s="173"/>
      <c r="G2" s="172" t="s">
        <v>18</v>
      </c>
      <c r="H2" s="173"/>
      <c r="I2" s="172" t="s">
        <v>19</v>
      </c>
      <c r="J2" s="173"/>
      <c r="L2" s="167">
        <f>C2</f>
        <v>40694</v>
      </c>
      <c r="M2" s="168"/>
      <c r="N2" s="172" t="s">
        <v>17</v>
      </c>
      <c r="O2" s="173"/>
      <c r="P2" s="172" t="s">
        <v>18</v>
      </c>
      <c r="Q2" s="173"/>
      <c r="R2" s="172" t="s">
        <v>19</v>
      </c>
      <c r="S2" s="173"/>
      <c r="U2" s="167">
        <f>C2</f>
        <v>40694</v>
      </c>
      <c r="V2" s="168"/>
      <c r="W2" s="174" t="s">
        <v>17</v>
      </c>
      <c r="X2" s="175"/>
      <c r="Y2" s="179" t="s">
        <v>18</v>
      </c>
      <c r="Z2" s="180"/>
      <c r="AA2" s="179" t="s">
        <v>19</v>
      </c>
      <c r="AB2" s="180"/>
    </row>
    <row r="3" spans="1:28" s="110" customFormat="1" ht="21.75" customHeight="1">
      <c r="A3" s="136" t="str">
        <f ca="1">IF(MAX(価格・原価入力シート及び総合表!$R$5:$R$66)&lt;ROW(価格・原価入力シート及び総合表!B2),"",INDEX(価格・原価入力シート及び総合表!$B$5:$B$66,MATCH(ROW(価格・原価入力シート及び総合表!R1),価格・原価入力シート及び総合表!$R$5:$R$66,0)))</f>
        <v>枝豆</v>
      </c>
      <c r="C3" s="184" t="s">
        <v>42</v>
      </c>
      <c r="D3" s="186" t="s">
        <v>56</v>
      </c>
      <c r="E3" s="111" t="str">
        <f ca="1">IF(MAX(価格・原価入力シート及び総合表!$W$5:$W$66)&lt;ROW(価格・原価入力シート及び総合表!A1),"",INDEX(価格・原価入力シート及び総合表!$B$5:$B$66,MATCH(ROW(価格・原価入力シート及び総合表!V1),価格・原価入力シート及び総合表!$W$5:$W$66,0)))</f>
        <v>枝豆</v>
      </c>
      <c r="F3" s="112" t="str">
        <f ca="1">IF(MAX(価格・原価入力シート及び総合表!$W$5:$W$66)&lt;ROW(価格・原価入力シート及び総合表!A19),"",INDEX(価格・原価入力シート及び総合表!$B$5:$B$66,MATCH(ROW(価格・原価入力シート及び総合表!V19),価格・原価入力シート及び総合表!$W$5:$W$66,0)))</f>
        <v>いいい</v>
      </c>
      <c r="G3" s="111" t="str">
        <f ca="1">IF(MAX(価格・原価入力シート及び総合表!$Y$5:$Y$66)&lt;ROW(価格・原価入力シート及び総合表!A1),"",INDEX(価格・原価入力シート及び総合表!$B$5:$B$66,MATCH(ROW(価格・原価入力シート及び総合表!V1),価格・原価入力シート及び総合表!$Y$5:$Y$66,0)))</f>
        <v/>
      </c>
      <c r="H3" s="112" t="str">
        <f ca="1">IF(MAX(価格・原価入力シート及び総合表!$Y$5:$Y$66)&lt;ROW(価格・原価入力シート及び総合表!A19),"",INDEX(価格・原価入力シート及び総合表!$B$5:$B$66,MATCH(ROW(価格・原価入力シート及び総合表!V19),価格・原価入力シート及び総合表!$Y$5:$Y$66,0)))</f>
        <v/>
      </c>
      <c r="I3" s="111" t="str">
        <f ca="1">IF(MAX(価格・原価入力シート及び総合表!$AA$5:$AA$66)&lt;ROW(価格・原価入力シート及び総合表!B1),"",INDEX(価格・原価入力シート及び総合表!$B$5:$B$66,MATCH(ROW(価格・原価入力シート及び総合表!W1),価格・原価入力シート及び総合表!$AA$5:$AA$66,0)))</f>
        <v/>
      </c>
      <c r="J3" s="112" t="str">
        <f ca="1">IF(MAX(価格・原価入力シート及び総合表!$AA$5:$AA$66)&lt;ROW(価格・原価入力シート及び総合表!B19),"",INDEX(価格・原価入力シート及び総合表!$B$5:$B$66,MATCH(ROW(価格・原価入力シート及び総合表!W19),価格・原価入力シート及び総合表!$AA$5:$AA$66,0)))</f>
        <v/>
      </c>
      <c r="L3" s="189" t="s">
        <v>43</v>
      </c>
      <c r="M3" s="176" t="s">
        <v>56</v>
      </c>
      <c r="N3" s="111" t="str">
        <f ca="1">IF(MAX(価格・原価入力シート及び総合表!$AF$5:$AF$66)&lt;ROW(価格・原価入力シート及び総合表!A1),"",INDEX(価格・原価入力シート及び総合表!$B$5:$B$66,MATCH(ROW(価格・原価入力シート及び総合表!V1),価格・原価入力シート及び総合表!$AF$5:$AF$66,0)))</f>
        <v>枝豆</v>
      </c>
      <c r="O3" s="112" t="str">
        <f ca="1">IF(MAX(価格・原価入力シート及び総合表!$AF$5:$AF$66)&lt;ROW(価格・原価入力シート及び総合表!A19),"",INDEX(価格・原価入力シート及び総合表!$B$5:$B$66,MATCH(ROW(価格・原価入力シート及び総合表!V19),価格・原価入力シート及び総合表!$AF$5:$AF$66,0)))</f>
        <v>dddd</v>
      </c>
      <c r="P3" s="111" t="str">
        <f ca="1">IF(MAX(価格・原価入力シート及び総合表!$AH$5:$AH$66)&lt;ROW(価格・原価入力シート及び総合表!B1),"",INDEX(価格・原価入力シート及び総合表!$B$5:$B$66,MATCH(ROW(価格・原価入力シート及び総合表!W1),価格・原価入力シート及び総合表!$AH$5:$AH$66,0)))</f>
        <v/>
      </c>
      <c r="Q3" s="112" t="str">
        <f ca="1">IF(MAX(価格・原価入力シート及び総合表!$AH$5:$AH$66)&lt;ROW(価格・原価入力シート及び総合表!B19),"",INDEX(価格・原価入力シート及び総合表!$B$5:$B$66,MATCH(ROW(価格・原価入力シート及び総合表!W19),価格・原価入力シート及び総合表!$AH$5:$AH$66,0)))</f>
        <v/>
      </c>
      <c r="R3" s="111" t="str">
        <f ca="1">IF(MAX(価格・原価入力シート及び総合表!$AJ$5:$AJ$66)&lt;ROW(価格・原価入力シート及び総合表!C1),"",INDEX(価格・原価入力シート及び総合表!$B$5:$B$66,MATCH(ROW(価格・原価入力シート及び総合表!X1),価格・原価入力シート及び総合表!$AJ$5:$AJ$66,0)))</f>
        <v/>
      </c>
      <c r="S3" s="112" t="str">
        <f ca="1">IF(MAX(価格・原価入力シート及び総合表!$AJ$5:$AJ$66)&lt;ROW(価格・原価入力シート及び総合表!C19),"",INDEX(価格・原価入力シート及び総合表!$B$5:$B$66,MATCH(ROW(価格・原価入力シート及び総合表!X19),価格・原価入力シート及び総合表!$AJ$5:$AJ$66,0)))</f>
        <v/>
      </c>
      <c r="U3" s="189" t="s">
        <v>43</v>
      </c>
      <c r="V3" s="176" t="s">
        <v>56</v>
      </c>
      <c r="W3" s="111" t="str">
        <f ca="1">IF(MAX(価格・原価入力シート及び総合表!$AO$5:$AO$66)&lt;ROW(価格・原価入力シート及び総合表!A1),"",INDEX(価格・原価入力シート及び総合表!$B$5:$B$66,MATCH(ROW(価格・原価入力シート及び総合表!V1),価格・原価入力シート及び総合表!$AO$5:$AO$66,0)))</f>
        <v>枝豆</v>
      </c>
      <c r="X3" s="113" t="str">
        <f ca="1">IF(MAX(価格・原価入力シート及び総合表!$AO$5:$AO$66)&lt;ROW(価格・原価入力シート及び総合表!A19),"",INDEX(価格・原価入力シート及び総合表!$B$5:$B$66,MATCH(ROW(価格・原価入力シート及び総合表!V19),価格・原価入力シート及び総合表!$AO$5:$AO$66,0)))</f>
        <v>dddd</v>
      </c>
      <c r="Y3" s="111" t="str">
        <f ca="1">IF(MAX(価格・原価入力シート及び総合表!$AQ$5:$AQ$66)&lt;ROW(価格・原価入力シート及び総合表!B1),"",INDEX(価格・原価入力シート及び総合表!$B$5:$B$66,MATCH(ROW(価格・原価入力シート及び総合表!W1),価格・原価入力シート及び総合表!$AQ$5:$AQ$66,0)))</f>
        <v/>
      </c>
      <c r="Z3" s="112" t="str">
        <f ca="1">IF(MAX(価格・原価入力シート及び総合表!$AQ$5:$AQ$66)&lt;ROW(価格・原価入力シート及び総合表!B19),"",INDEX(価格・原価入力シート及び総合表!$B$5:$B$66,MATCH(ROW(価格・原価入力シート及び総合表!W19),価格・原価入力シート及び総合表!$AQ$5:$AQ$66,0)))</f>
        <v/>
      </c>
      <c r="AA3" s="111" t="str">
        <f ca="1">IF(MAX(価格・原価入力シート及び総合表!$AS$5:$AS$66)&lt;ROW(価格・原価入力シート及び総合表!C1),"",INDEX(価格・原価入力シート及び総合表!$B$5:$B$66,MATCH(ROW(価格・原価入力シート及び総合表!X1),価格・原価入力シート及び総合表!$AS$5:$AS$66,0)))</f>
        <v/>
      </c>
      <c r="AB3" s="112" t="str">
        <f ca="1">IF(MAX(価格・原価入力シート及び総合表!$AS$5:$AS$66)&lt;ROW(価格・原価入力シート及び総合表!C19),"",INDEX(価格・原価入力シート及び総合表!$B$5:$B$66,MATCH(ROW(価格・原価入力シート及び総合表!X19),価格・原価入力シート及び総合表!$AS$5:$AS$66,0)))</f>
        <v/>
      </c>
    </row>
    <row r="4" spans="1:28" s="110" customFormat="1" ht="21.75" customHeight="1">
      <c r="A4" s="135" t="str">
        <f ca="1">IF(MAX(価格・原価入力シート及び総合表!$R$5:$R$66)&lt;ROW(価格・原価入力シート及び総合表!B3),"",INDEX(価格・原価入力シート及び総合表!$B$5:$B$66,MATCH(ROW(価格・原価入力シート及び総合表!R2),価格・原価入力シート及び総合表!$R$5:$R$66,0)))</f>
        <v>bbb</v>
      </c>
      <c r="C4" s="185"/>
      <c r="D4" s="187"/>
      <c r="E4" s="114" t="str">
        <f ca="1">IF(MAX(価格・原価入力シート及び総合表!$W$5:$W$66)&lt;ROW(価格・原価入力シート及び総合表!A2),"",INDEX(価格・原価入力シート及び総合表!$B$5:$B$66,MATCH(ROW(価格・原価入力シート及び総合表!V2),価格・原価入力シート及び総合表!$W$5:$W$66,0)))</f>
        <v>bbb</v>
      </c>
      <c r="F4" s="115" t="str">
        <f ca="1">IF(MAX(価格・原価入力シート及び総合表!$W$5:$W$66)&lt;ROW(価格・原価入力シート及び総合表!A20),"",INDEX(価格・原価入力シート及び総合表!$B$5:$B$66,MATCH(ROW(価格・原価入力シート及び総合表!V20),価格・原価入力シート及び総合表!$W$5:$W$66,0)))</f>
        <v>bbb</v>
      </c>
      <c r="G4" s="114" t="str">
        <f ca="1">IF(MAX(価格・原価入力シート及び総合表!$Y$5:$Y$66)&lt;ROW(価格・原価入力シート及び総合表!A2),"",INDEX(価格・原価入力シート及び総合表!$B$5:$B$66,MATCH(ROW(価格・原価入力シート及び総合表!V2),価格・原価入力シート及び総合表!$Y$5:$Y$66,0)))</f>
        <v/>
      </c>
      <c r="H4" s="115" t="str">
        <f ca="1">IF(MAX(価格・原価入力シート及び総合表!$Y$5:$Y$66)&lt;ROW(価格・原価入力シート及び総合表!A20),"",INDEX(価格・原価入力シート及び総合表!$B$5:$B$66,MATCH(ROW(価格・原価入力シート及び総合表!V20),価格・原価入力シート及び総合表!$Y$5:$Y$66,0)))</f>
        <v/>
      </c>
      <c r="I4" s="114" t="str">
        <f ca="1">IF(MAX(価格・原価入力シート及び総合表!$AA$5:$AA$66)&lt;ROW(価格・原価入力シート及び総合表!B2),"",INDEX(価格・原価入力シート及び総合表!$B$5:$B$66,MATCH(ROW(価格・原価入力シート及び総合表!W2),価格・原価入力シート及び総合表!$AA$5:$AA$66,0)))</f>
        <v/>
      </c>
      <c r="J4" s="115" t="str">
        <f ca="1">IF(MAX(価格・原価入力シート及び総合表!$AA$5:$AA$66)&lt;ROW(価格・原価入力シート及び総合表!B20),"",INDEX(価格・原価入力シート及び総合表!$B$5:$B$66,MATCH(ROW(価格・原価入力シート及び総合表!W20),価格・原価入力シート及び総合表!$AA$5:$AA$66,0)))</f>
        <v/>
      </c>
      <c r="L4" s="190"/>
      <c r="M4" s="177"/>
      <c r="N4" s="114" t="str">
        <f ca="1">IF(MAX(価格・原価入力シート及び総合表!$AF$5:$AF$66)&lt;ROW(価格・原価入力シート及び総合表!A2),"",INDEX(価格・原価入力シート及び総合表!$B$5:$B$66,MATCH(ROW(価格・原価入力シート及び総合表!V2),価格・原価入力シート及び総合表!$AF$5:$AF$66,0)))</f>
        <v>bbb</v>
      </c>
      <c r="O4" s="115" t="str">
        <f ca="1">IF(MAX(価格・原価入力シート及び総合表!$AF$5:$AF$66)&lt;ROW(価格・原価入力シート及び総合表!A20),"",INDEX(価格・原価入力シート及び総合表!$B$5:$B$66,MATCH(ROW(価格・原価入力シート及び総合表!V20),価格・原価入力シート及び総合表!$AF$5:$AF$66,0)))</f>
        <v>eeeee</v>
      </c>
      <c r="P4" s="114" t="str">
        <f ca="1">IF(MAX(価格・原価入力シート及び総合表!$AH$5:$AH$66)&lt;ROW(価格・原価入力シート及び総合表!B2),"",INDEX(価格・原価入力シート及び総合表!$B$5:$B$66,MATCH(ROW(価格・原価入力シート及び総合表!W2),価格・原価入力シート及び総合表!$AH$5:$AH$66,0)))</f>
        <v/>
      </c>
      <c r="Q4" s="115" t="str">
        <f ca="1">IF(MAX(価格・原価入力シート及び総合表!$AH$5:$AH$66)&lt;ROW(価格・原価入力シート及び総合表!B20),"",INDEX(価格・原価入力シート及び総合表!$B$5:$B$66,MATCH(ROW(価格・原価入力シート及び総合表!W20),価格・原価入力シート及び総合表!$AH$5:$AH$66,0)))</f>
        <v/>
      </c>
      <c r="R4" s="114" t="str">
        <f ca="1">IF(MAX(価格・原価入力シート及び総合表!$AJ$5:$AJ$66)&lt;ROW(価格・原価入力シート及び総合表!C2),"",INDEX(価格・原価入力シート及び総合表!$B$5:$B$66,MATCH(ROW(価格・原価入力シート及び総合表!X2),価格・原価入力シート及び総合表!$AJ$5:$AJ$66,0)))</f>
        <v/>
      </c>
      <c r="S4" s="115" t="str">
        <f ca="1">IF(MAX(価格・原価入力シート及び総合表!$AJ$5:$AJ$66)&lt;ROW(価格・原価入力シート及び総合表!C20),"",INDEX(価格・原価入力シート及び総合表!$B$5:$B$66,MATCH(ROW(価格・原価入力シート及び総合表!X20),価格・原価入力シート及び総合表!$AJ$5:$AJ$66,0)))</f>
        <v/>
      </c>
      <c r="U4" s="190"/>
      <c r="V4" s="177"/>
      <c r="W4" s="114" t="str">
        <f ca="1">IF(MAX(価格・原価入力シート及び総合表!$AO$5:$AO$66)&lt;ROW(価格・原価入力シート及び総合表!A2),"",INDEX(価格・原価入力シート及び総合表!$B$5:$B$66,MATCH(ROW(価格・原価入力シート及び総合表!V2),価格・原価入力シート及び総合表!$AO$5:$AO$66,0)))</f>
        <v>bbb</v>
      </c>
      <c r="X4" s="116" t="str">
        <f ca="1">IF(MAX(価格・原価入力シート及び総合表!$AO$5:$AO$66)&lt;ROW(価格・原価入力シート及び総合表!A20),"",INDEX(価格・原価入力シート及び総合表!$B$5:$B$66,MATCH(ROW(価格・原価入力シート及び総合表!V20),価格・原価入力シート及び総合表!$AO$5:$AO$66,0)))</f>
        <v>eeeee</v>
      </c>
      <c r="Y4" s="114" t="str">
        <f ca="1">IF(MAX(価格・原価入力シート及び総合表!$AQ$5:$AQ$66)&lt;ROW(価格・原価入力シート及び総合表!B2),"",INDEX(価格・原価入力シート及び総合表!$B$5:$B$66,MATCH(ROW(価格・原価入力シート及び総合表!W2),価格・原価入力シート及び総合表!$AQ$5:$AQ$66,0)))</f>
        <v/>
      </c>
      <c r="Z4" s="115" t="str">
        <f ca="1">IF(MAX(価格・原価入力シート及び総合表!$AQ$5:$AQ$66)&lt;ROW(価格・原価入力シート及び総合表!B20),"",INDEX(価格・原価入力シート及び総合表!$B$5:$B$66,MATCH(ROW(価格・原価入力シート及び総合表!W20),価格・原価入力シート及び総合表!$AQ$5:$AQ$66,0)))</f>
        <v/>
      </c>
      <c r="AA4" s="114" t="str">
        <f ca="1">IF(MAX(価格・原価入力シート及び総合表!$AS$5:$AS$66)&lt;ROW(価格・原価入力シート及び総合表!C2),"",INDEX(価格・原価入力シート及び総合表!$B$5:$B$66,MATCH(ROW(価格・原価入力シート及び総合表!X2),価格・原価入力シート及び総合表!$AS$5:$AS$66,0)))</f>
        <v/>
      </c>
      <c r="AB4" s="115" t="str">
        <f ca="1">IF(MAX(価格・原価入力シート及び総合表!$AS$5:$AS$66)&lt;ROW(価格・原価入力シート及び総合表!C20),"",INDEX(価格・原価入力シート及び総合表!$B$5:$B$66,MATCH(ROW(価格・原価入力シート及び総合表!X20),価格・原価入力シート及び総合表!$AS$5:$AS$66,0)))</f>
        <v/>
      </c>
    </row>
    <row r="5" spans="1:28" s="110" customFormat="1" ht="21.75" customHeight="1">
      <c r="A5" s="135" t="str">
        <f ca="1">IF(MAX(価格・原価入力シート及び総合表!$R$5:$R$66)&lt;ROW(価格・原価入力シート及び総合表!B4),"",INDEX(価格・原価入力シート及び総合表!$B$5:$B$66,MATCH(ROW(価格・原価入力シート及び総合表!R3),価格・原価入力シート及び総合表!$R$5:$R$66,0)))</f>
        <v>cc</v>
      </c>
      <c r="C5" s="185"/>
      <c r="D5" s="187"/>
      <c r="E5" s="114" t="str">
        <f ca="1">IF(MAX(価格・原価入力シート及び総合表!$W$5:$W$66)&lt;ROW(価格・原価入力シート及び総合表!A3),"",INDEX(価格・原価入力シート及び総合表!$B$5:$B$66,MATCH(ROW(価格・原価入力シート及び総合表!V3),価格・原価入力シート及び総合表!$W$5:$W$66,0)))</f>
        <v>cc</v>
      </c>
      <c r="F5" s="115" t="str">
        <f ca="1">IF(MAX(価格・原価入力シート及び総合表!$W$5:$W$66)&lt;ROW(価格・原価入力シート及び総合表!A21),"",INDEX(価格・原価入力シート及び総合表!$B$5:$B$66,MATCH(ROW(価格・原価入力シート及び総合表!V21),価格・原価入力シート及び総合表!$W$5:$W$66,0)))</f>
        <v>cc</v>
      </c>
      <c r="G5" s="114" t="str">
        <f ca="1">IF(MAX(価格・原価入力シート及び総合表!$Y$5:$Y$66)&lt;ROW(価格・原価入力シート及び総合表!A3),"",INDEX(価格・原価入力シート及び総合表!$B$5:$B$66,MATCH(ROW(価格・原価入力シート及び総合表!V3),価格・原価入力シート及び総合表!$Y$5:$Y$66,0)))</f>
        <v/>
      </c>
      <c r="H5" s="115" t="str">
        <f ca="1">IF(MAX(価格・原価入力シート及び総合表!$Y$5:$Y$66)&lt;ROW(価格・原価入力シート及び総合表!A21),"",INDEX(価格・原価入力シート及び総合表!$B$5:$B$66,MATCH(ROW(価格・原価入力シート及び総合表!V21),価格・原価入力シート及び総合表!$Y$5:$Y$66,0)))</f>
        <v/>
      </c>
      <c r="I5" s="114" t="str">
        <f ca="1">IF(MAX(価格・原価入力シート及び総合表!$AA$5:$AA$66)&lt;ROW(価格・原価入力シート及び総合表!B3),"",INDEX(価格・原価入力シート及び総合表!$B$5:$B$66,MATCH(ROW(価格・原価入力シート及び総合表!W3),価格・原価入力シート及び総合表!$AA$5:$AA$66,0)))</f>
        <v/>
      </c>
      <c r="J5" s="115" t="str">
        <f ca="1">IF(MAX(価格・原価入力シート及び総合表!$AA$5:$AA$66)&lt;ROW(価格・原価入力シート及び総合表!B21),"",INDEX(価格・原価入力シート及び総合表!$B$5:$B$66,MATCH(ROW(価格・原価入力シート及び総合表!W21),価格・原価入力シート及び総合表!$AA$5:$AA$66,0)))</f>
        <v/>
      </c>
      <c r="L5" s="190"/>
      <c r="M5" s="177"/>
      <c r="N5" s="114" t="str">
        <f ca="1">IF(MAX(価格・原価入力シート及び総合表!$AF$5:$AF$66)&lt;ROW(価格・原価入力シート及び総合表!A3),"",INDEX(価格・原価入力シート及び総合表!$B$5:$B$66,MATCH(ROW(価格・原価入力シート及び総合表!V3),価格・原価入力シート及び総合表!$AF$5:$AF$66,0)))</f>
        <v>cc</v>
      </c>
      <c r="O5" s="115" t="str">
        <f ca="1">IF(MAX(価格・原価入力シート及び総合表!$AF$5:$AF$66)&lt;ROW(価格・原価入力シート及び総合表!A21),"",INDEX(価格・原価入力シート及び総合表!$B$5:$B$66,MATCH(ROW(価格・原価入力シート及び総合表!V21),価格・原価入力シート及び総合表!$AF$5:$AF$66,0)))</f>
        <v>ffff</v>
      </c>
      <c r="P5" s="114" t="str">
        <f ca="1">IF(MAX(価格・原価入力シート及び総合表!$AH$5:$AH$66)&lt;ROW(価格・原価入力シート及び総合表!B3),"",INDEX(価格・原価入力シート及び総合表!$B$5:$B$66,MATCH(ROW(価格・原価入力シート及び総合表!W3),価格・原価入力シート及び総合表!$AH$5:$AH$66,0)))</f>
        <v/>
      </c>
      <c r="Q5" s="115" t="str">
        <f ca="1">IF(MAX(価格・原価入力シート及び総合表!$AH$5:$AH$66)&lt;ROW(価格・原価入力シート及び総合表!B21),"",INDEX(価格・原価入力シート及び総合表!$B$5:$B$66,MATCH(ROW(価格・原価入力シート及び総合表!W21),価格・原価入力シート及び総合表!$AH$5:$AH$66,0)))</f>
        <v/>
      </c>
      <c r="R5" s="114" t="str">
        <f ca="1">IF(MAX(価格・原価入力シート及び総合表!$AJ$5:$AJ$66)&lt;ROW(価格・原価入力シート及び総合表!C3),"",INDEX(価格・原価入力シート及び総合表!$B$5:$B$66,MATCH(ROW(価格・原価入力シート及び総合表!X3),価格・原価入力シート及び総合表!$AJ$5:$AJ$66,0)))</f>
        <v/>
      </c>
      <c r="S5" s="115" t="str">
        <f ca="1">IF(MAX(価格・原価入力シート及び総合表!$AJ$5:$AJ$66)&lt;ROW(価格・原価入力シート及び総合表!C21),"",INDEX(価格・原価入力シート及び総合表!$B$5:$B$66,MATCH(ROW(価格・原価入力シート及び総合表!X21),価格・原価入力シート及び総合表!$AJ$5:$AJ$66,0)))</f>
        <v/>
      </c>
      <c r="U5" s="190"/>
      <c r="V5" s="177"/>
      <c r="W5" s="114" t="str">
        <f ca="1">IF(MAX(価格・原価入力シート及び総合表!$AO$5:$AO$66)&lt;ROW(価格・原価入力シート及び総合表!A3),"",INDEX(価格・原価入力シート及び総合表!$B$5:$B$66,MATCH(ROW(価格・原価入力シート及び総合表!V3),価格・原価入力シート及び総合表!$AO$5:$AO$66,0)))</f>
        <v>cc</v>
      </c>
      <c r="X5" s="116" t="str">
        <f ca="1">IF(MAX(価格・原価入力シート及び総合表!$AO$5:$AO$66)&lt;ROW(価格・原価入力シート及び総合表!A21),"",INDEX(価格・原価入力シート及び総合表!$B$5:$B$66,MATCH(ROW(価格・原価入力シート及び総合表!V21),価格・原価入力シート及び総合表!$AO$5:$AO$66,0)))</f>
        <v>ffff</v>
      </c>
      <c r="Y5" s="114" t="str">
        <f ca="1">IF(MAX(価格・原価入力シート及び総合表!$AQ$5:$AQ$66)&lt;ROW(価格・原価入力シート及び総合表!B3),"",INDEX(価格・原価入力シート及び総合表!$B$5:$B$66,MATCH(ROW(価格・原価入力シート及び総合表!W3),価格・原価入力シート及び総合表!$AQ$5:$AQ$66,0)))</f>
        <v/>
      </c>
      <c r="Z5" s="115" t="str">
        <f ca="1">IF(MAX(価格・原価入力シート及び総合表!$AQ$5:$AQ$66)&lt;ROW(価格・原価入力シート及び総合表!B21),"",INDEX(価格・原価入力シート及び総合表!$B$5:$B$66,MATCH(ROW(価格・原価入力シート及び総合表!W21),価格・原価入力シート及び総合表!$AQ$5:$AQ$66,0)))</f>
        <v/>
      </c>
      <c r="AA5" s="114" t="str">
        <f ca="1">IF(MAX(価格・原価入力シート及び総合表!$AS$5:$AS$66)&lt;ROW(価格・原価入力シート及び総合表!C3),"",INDEX(価格・原価入力シート及び総合表!$B$5:$B$66,MATCH(ROW(価格・原価入力シート及び総合表!X3),価格・原価入力シート及び総合表!$AS$5:$AS$66,0)))</f>
        <v/>
      </c>
      <c r="AB5" s="115" t="str">
        <f ca="1">IF(MAX(価格・原価入力シート及び総合表!$AS$5:$AS$66)&lt;ROW(価格・原価入力シート及び総合表!C21),"",INDEX(価格・原価入力シート及び総合表!$B$5:$B$66,MATCH(ROW(価格・原価入力シート及び総合表!X21),価格・原価入力シート及び総合表!$AS$5:$AS$66,0)))</f>
        <v/>
      </c>
    </row>
    <row r="6" spans="1:28" s="110" customFormat="1" ht="21.75" customHeight="1">
      <c r="A6" s="135" t="str">
        <f ca="1">IF(MAX(価格・原価入力シート及び総合表!$R$5:$R$66)&lt;ROW(価格・原価入力シート及び総合表!B5),"",INDEX(価格・原価入力シート及び総合表!$B$5:$B$66,MATCH(ROW(価格・原価入力シート及び総合表!R4),価格・原価入力シート及び総合表!$R$5:$R$66,0)))</f>
        <v>eeeee</v>
      </c>
      <c r="C6" s="185"/>
      <c r="D6" s="187"/>
      <c r="E6" s="114" t="str">
        <f ca="1">IF(MAX(価格・原価入力シート及び総合表!$W$5:$W$66)&lt;ROW(価格・原価入力シート及び総合表!A4),"",INDEX(価格・原価入力シート及び総合表!$B$5:$B$66,MATCH(ROW(価格・原価入力シート及び総合表!V4),価格・原価入力シート及び総合表!$W$5:$W$66,0)))</f>
        <v>eeeee</v>
      </c>
      <c r="F6" s="115" t="str">
        <f ca="1">IF(MAX(価格・原価入力シート及び総合表!$W$5:$W$66)&lt;ROW(価格・原価入力シート及び総合表!A22),"",INDEX(価格・原価入力シート及び総合表!$B$5:$B$66,MATCH(ROW(価格・原価入力シート及び総合表!V22),価格・原価入力シート及び総合表!$W$5:$W$66,0)))</f>
        <v>eeeee</v>
      </c>
      <c r="G6" s="114" t="str">
        <f ca="1">IF(MAX(価格・原価入力シート及び総合表!$Y$5:$Y$66)&lt;ROW(価格・原価入力シート及び総合表!A4),"",INDEX(価格・原価入力シート及び総合表!$B$5:$B$66,MATCH(ROW(価格・原価入力シート及び総合表!V4),価格・原価入力シート及び総合表!$Y$5:$Y$66,0)))</f>
        <v/>
      </c>
      <c r="H6" s="115" t="str">
        <f ca="1">IF(MAX(価格・原価入力シート及び総合表!$Y$5:$Y$66)&lt;ROW(価格・原価入力シート及び総合表!A22),"",INDEX(価格・原価入力シート及び総合表!$B$5:$B$66,MATCH(ROW(価格・原価入力シート及び総合表!V22),価格・原価入力シート及び総合表!$Y$5:$Y$66,0)))</f>
        <v/>
      </c>
      <c r="I6" s="114" t="str">
        <f ca="1">IF(MAX(価格・原価入力シート及び総合表!$AA$5:$AA$66)&lt;ROW(価格・原価入力シート及び総合表!B4),"",INDEX(価格・原価入力シート及び総合表!$B$5:$B$66,MATCH(ROW(価格・原価入力シート及び総合表!W4),価格・原価入力シート及び総合表!$AA$5:$AA$66,0)))</f>
        <v/>
      </c>
      <c r="J6" s="115" t="str">
        <f ca="1">IF(MAX(価格・原価入力シート及び総合表!$AA$5:$AA$66)&lt;ROW(価格・原価入力シート及び総合表!B22),"",INDEX(価格・原価入力シート及び総合表!$B$5:$B$66,MATCH(ROW(価格・原価入力シート及び総合表!W22),価格・原価入力シート及び総合表!$AA$5:$AA$66,0)))</f>
        <v/>
      </c>
      <c r="L6" s="190"/>
      <c r="M6" s="177"/>
      <c r="N6" s="114" t="str">
        <f ca="1">IF(MAX(価格・原価入力シート及び総合表!$AF$5:$AF$66)&lt;ROW(価格・原価入力シート及び総合表!A4),"",INDEX(価格・原価入力シート及び総合表!$B$5:$B$66,MATCH(ROW(価格・原価入力シート及び総合表!V4),価格・原価入力シート及び総合表!$AF$5:$AF$66,0)))</f>
        <v>dddd</v>
      </c>
      <c r="O6" s="115" t="str">
        <f ca="1">IF(MAX(価格・原価入力シート及び総合表!$AF$5:$AF$66)&lt;ROW(価格・原価入力シート及び総合表!A22),"",INDEX(価格・原価入力シート及び総合表!$B$5:$B$66,MATCH(ROW(価格・原価入力シート及び総合表!V22),価格・原価入力シート及び総合表!$AF$5:$AF$66,0)))</f>
        <v>gggggg</v>
      </c>
      <c r="P6" s="114" t="str">
        <f ca="1">IF(MAX(価格・原価入力シート及び総合表!$AH$5:$AH$66)&lt;ROW(価格・原価入力シート及び総合表!B4),"",INDEX(価格・原価入力シート及び総合表!$B$5:$B$66,MATCH(ROW(価格・原価入力シート及び総合表!W4),価格・原価入力シート及び総合表!$AH$5:$AH$66,0)))</f>
        <v/>
      </c>
      <c r="Q6" s="115" t="str">
        <f ca="1">IF(MAX(価格・原価入力シート及び総合表!$AH$5:$AH$66)&lt;ROW(価格・原価入力シート及び総合表!B22),"",INDEX(価格・原価入力シート及び総合表!$B$5:$B$66,MATCH(ROW(価格・原価入力シート及び総合表!W22),価格・原価入力シート及び総合表!$AH$5:$AH$66,0)))</f>
        <v/>
      </c>
      <c r="R6" s="114" t="str">
        <f ca="1">IF(MAX(価格・原価入力シート及び総合表!$AJ$5:$AJ$66)&lt;ROW(価格・原価入力シート及び総合表!C4),"",INDEX(価格・原価入力シート及び総合表!$B$5:$B$66,MATCH(ROW(価格・原価入力シート及び総合表!X4),価格・原価入力シート及び総合表!$AJ$5:$AJ$66,0)))</f>
        <v/>
      </c>
      <c r="S6" s="115" t="str">
        <f ca="1">IF(MAX(価格・原価入力シート及び総合表!$AJ$5:$AJ$66)&lt;ROW(価格・原価入力シート及び総合表!C22),"",INDEX(価格・原価入力シート及び総合表!$B$5:$B$66,MATCH(ROW(価格・原価入力シート及び総合表!X22),価格・原価入力シート及び総合表!$AJ$5:$AJ$66,0)))</f>
        <v/>
      </c>
      <c r="U6" s="190"/>
      <c r="V6" s="177"/>
      <c r="W6" s="114" t="str">
        <f ca="1">IF(MAX(価格・原価入力シート及び総合表!$AO$5:$AO$66)&lt;ROW(価格・原価入力シート及び総合表!A4),"",INDEX(価格・原価入力シート及び総合表!$B$5:$B$66,MATCH(ROW(価格・原価入力シート及び総合表!V4),価格・原価入力シート及び総合表!$AO$5:$AO$66,0)))</f>
        <v>dddd</v>
      </c>
      <c r="X6" s="116" t="str">
        <f ca="1">IF(MAX(価格・原価入力シート及び総合表!$AO$5:$AO$66)&lt;ROW(価格・原価入力シート及び総合表!A22),"",INDEX(価格・原価入力シート及び総合表!$B$5:$B$66,MATCH(ROW(価格・原価入力シート及び総合表!V22),価格・原価入力シート及び総合表!$AO$5:$AO$66,0)))</f>
        <v>gggggg</v>
      </c>
      <c r="Y6" s="114" t="str">
        <f ca="1">IF(MAX(価格・原価入力シート及び総合表!$AQ$5:$AQ$66)&lt;ROW(価格・原価入力シート及び総合表!B4),"",INDEX(価格・原価入力シート及び総合表!$B$5:$B$66,MATCH(ROW(価格・原価入力シート及び総合表!W4),価格・原価入力シート及び総合表!$AQ$5:$AQ$66,0)))</f>
        <v/>
      </c>
      <c r="Z6" s="115" t="str">
        <f ca="1">IF(MAX(価格・原価入力シート及び総合表!$AQ$5:$AQ$66)&lt;ROW(価格・原価入力シート及び総合表!B22),"",INDEX(価格・原価入力シート及び総合表!$B$5:$B$66,MATCH(ROW(価格・原価入力シート及び総合表!W22),価格・原価入力シート及び総合表!$AQ$5:$AQ$66,0)))</f>
        <v/>
      </c>
      <c r="AA6" s="114" t="str">
        <f ca="1">IF(MAX(価格・原価入力シート及び総合表!$AS$5:$AS$66)&lt;ROW(価格・原価入力シート及び総合表!C4),"",INDEX(価格・原価入力シート及び総合表!$B$5:$B$66,MATCH(ROW(価格・原価入力シート及び総合表!X4),価格・原価入力シート及び総合表!$AS$5:$AS$66,0)))</f>
        <v/>
      </c>
      <c r="AB6" s="115" t="str">
        <f ca="1">IF(MAX(価格・原価入力シート及び総合表!$AS$5:$AS$66)&lt;ROW(価格・原価入力シート及び総合表!C22),"",INDEX(価格・原価入力シート及び総合表!$B$5:$B$66,MATCH(ROW(価格・原価入力シート及び総合表!X22),価格・原価入力シート及び総合表!$AS$5:$AS$66,0)))</f>
        <v/>
      </c>
    </row>
    <row r="7" spans="1:28" s="110" customFormat="1" ht="21.75" customHeight="1">
      <c r="A7" s="135" t="str">
        <f ca="1">IF(MAX(価格・原価入力シート及び総合表!$R$5:$R$66)&lt;ROW(価格・原価入力シート及び総合表!B6),"",INDEX(価格・原価入力シート及び総合表!$B$5:$B$66,MATCH(ROW(価格・原価入力シート及び総合表!R5),価格・原価入力シート及び総合表!$R$5:$R$66,0)))</f>
        <v>ffff</v>
      </c>
      <c r="C7" s="185"/>
      <c r="D7" s="187"/>
      <c r="E7" s="114" t="str">
        <f ca="1">IF(MAX(価格・原価入力シート及び総合表!$W$5:$W$66)&lt;ROW(価格・原価入力シート及び総合表!A5),"",INDEX(価格・原価入力シート及び総合表!$B$5:$B$66,MATCH(ROW(価格・原価入力シート及び総合表!V5),価格・原価入力シート及び総合表!$W$5:$W$66,0)))</f>
        <v>ffff</v>
      </c>
      <c r="F7" s="115" t="str">
        <f ca="1">IF(MAX(価格・原価入力シート及び総合表!$W$5:$W$66)&lt;ROW(価格・原価入力シート及び総合表!A23),"",INDEX(価格・原価入力シート及び総合表!$B$5:$B$66,MATCH(ROW(価格・原価入力シート及び総合表!V23),価格・原価入力シート及び総合表!$W$5:$W$66,0)))</f>
        <v>ffff</v>
      </c>
      <c r="G7" s="114" t="str">
        <f ca="1">IF(MAX(価格・原価入力シート及び総合表!$Y$5:$Y$66)&lt;ROW(価格・原価入力シート及び総合表!A5),"",INDEX(価格・原価入力シート及び総合表!$B$5:$B$66,MATCH(ROW(価格・原価入力シート及び総合表!V5),価格・原価入力シート及び総合表!$Y$5:$Y$66,0)))</f>
        <v/>
      </c>
      <c r="H7" s="115" t="str">
        <f ca="1">IF(MAX(価格・原価入力シート及び総合表!$Y$5:$Y$66)&lt;ROW(価格・原価入力シート及び総合表!A23),"",INDEX(価格・原価入力シート及び総合表!$B$5:$B$66,MATCH(ROW(価格・原価入力シート及び総合表!V23),価格・原価入力シート及び総合表!$Y$5:$Y$66,0)))</f>
        <v/>
      </c>
      <c r="I7" s="114" t="str">
        <f ca="1">IF(MAX(価格・原価入力シート及び総合表!$AA$5:$AA$66)&lt;ROW(価格・原価入力シート及び総合表!B5),"",INDEX(価格・原価入力シート及び総合表!$B$5:$B$66,MATCH(ROW(価格・原価入力シート及び総合表!W5),価格・原価入力シート及び総合表!$AA$5:$AA$66,0)))</f>
        <v/>
      </c>
      <c r="J7" s="115" t="str">
        <f ca="1">IF(MAX(価格・原価入力シート及び総合表!$AA$5:$AA$66)&lt;ROW(価格・原価入力シート及び総合表!B23),"",INDEX(価格・原価入力シート及び総合表!$B$5:$B$66,MATCH(ROW(価格・原価入力シート及び総合表!W23),価格・原価入力シート及び総合表!$AA$5:$AA$66,0)))</f>
        <v/>
      </c>
      <c r="L7" s="190"/>
      <c r="M7" s="177"/>
      <c r="N7" s="114" t="str">
        <f ca="1">IF(MAX(価格・原価入力シート及び総合表!$AF$5:$AF$66)&lt;ROW(価格・原価入力シート及び総合表!A5),"",INDEX(価格・原価入力シート及び総合表!$B$5:$B$66,MATCH(ROW(価格・原価入力シート及び総合表!V5),価格・原価入力シート及び総合表!$AF$5:$AF$66,0)))</f>
        <v>eeeee</v>
      </c>
      <c r="O7" s="115" t="str">
        <f ca="1">IF(MAX(価格・原価入力シート及び総合表!$AF$5:$AF$66)&lt;ROW(価格・原価入力シート及び総合表!A23),"",INDEX(価格・原価入力シート及び総合表!$B$5:$B$66,MATCH(ROW(価格・原価入力シート及び総合表!V23),価格・原価入力シート及び総合表!$AF$5:$AF$66,0)))</f>
        <v>ababa</v>
      </c>
      <c r="P7" s="114" t="str">
        <f ca="1">IF(MAX(価格・原価入力シート及び総合表!$AH$5:$AH$66)&lt;ROW(価格・原価入力シート及び総合表!B5),"",INDEX(価格・原価入力シート及び総合表!$B$5:$B$66,MATCH(ROW(価格・原価入力シート及び総合表!W5),価格・原価入力シート及び総合表!$AH$5:$AH$66,0)))</f>
        <v/>
      </c>
      <c r="Q7" s="115" t="str">
        <f ca="1">IF(MAX(価格・原価入力シート及び総合表!$AH$5:$AH$66)&lt;ROW(価格・原価入力シート及び総合表!B23),"",INDEX(価格・原価入力シート及び総合表!$B$5:$B$66,MATCH(ROW(価格・原価入力シート及び総合表!W23),価格・原価入力シート及び総合表!$AH$5:$AH$66,0)))</f>
        <v/>
      </c>
      <c r="R7" s="114" t="str">
        <f ca="1">IF(MAX(価格・原価入力シート及び総合表!$AJ$5:$AJ$66)&lt;ROW(価格・原価入力シート及び総合表!C5),"",INDEX(価格・原価入力シート及び総合表!$B$5:$B$66,MATCH(ROW(価格・原価入力シート及び総合表!X5),価格・原価入力シート及び総合表!$AJ$5:$AJ$66,0)))</f>
        <v/>
      </c>
      <c r="S7" s="115" t="str">
        <f ca="1">IF(MAX(価格・原価入力シート及び総合表!$AJ$5:$AJ$66)&lt;ROW(価格・原価入力シート及び総合表!C23),"",INDEX(価格・原価入力シート及び総合表!$B$5:$B$66,MATCH(ROW(価格・原価入力シート及び総合表!X23),価格・原価入力シート及び総合表!$AJ$5:$AJ$66,0)))</f>
        <v/>
      </c>
      <c r="U7" s="190"/>
      <c r="V7" s="177"/>
      <c r="W7" s="114" t="str">
        <f ca="1">IF(MAX(価格・原価入力シート及び総合表!$AO$5:$AO$66)&lt;ROW(価格・原価入力シート及び総合表!A5),"",INDEX(価格・原価入力シート及び総合表!$B$5:$B$66,MATCH(ROW(価格・原価入力シート及び総合表!V5),価格・原価入力シート及び総合表!$AO$5:$AO$66,0)))</f>
        <v>eeeee</v>
      </c>
      <c r="X7" s="116" t="str">
        <f ca="1">IF(MAX(価格・原価入力シート及び総合表!$AO$5:$AO$66)&lt;ROW(価格・原価入力シート及び総合表!A23),"",INDEX(価格・原価入力シート及び総合表!$B$5:$B$66,MATCH(ROW(価格・原価入力シート及び総合表!V23),価格・原価入力シート及び総合表!$AO$5:$AO$66,0)))</f>
        <v>ababa</v>
      </c>
      <c r="Y7" s="114" t="str">
        <f ca="1">IF(MAX(価格・原価入力シート及び総合表!$AQ$5:$AQ$66)&lt;ROW(価格・原価入力シート及び総合表!B5),"",INDEX(価格・原価入力シート及び総合表!$B$5:$B$66,MATCH(ROW(価格・原価入力シート及び総合表!W5),価格・原価入力シート及び総合表!$AQ$5:$AQ$66,0)))</f>
        <v/>
      </c>
      <c r="Z7" s="115" t="str">
        <f ca="1">IF(MAX(価格・原価入力シート及び総合表!$AQ$5:$AQ$66)&lt;ROW(価格・原価入力シート及び総合表!B23),"",INDEX(価格・原価入力シート及び総合表!$B$5:$B$66,MATCH(ROW(価格・原価入力シート及び総合表!W23),価格・原価入力シート及び総合表!$AQ$5:$AQ$66,0)))</f>
        <v/>
      </c>
      <c r="AA7" s="114" t="str">
        <f ca="1">IF(MAX(価格・原価入力シート及び総合表!$AS$5:$AS$66)&lt;ROW(価格・原価入力シート及び総合表!C5),"",INDEX(価格・原価入力シート及び総合表!$B$5:$B$66,MATCH(ROW(価格・原価入力シート及び総合表!X5),価格・原価入力シート及び総合表!$AS$5:$AS$66,0)))</f>
        <v/>
      </c>
      <c r="AB7" s="115" t="str">
        <f ca="1">IF(MAX(価格・原価入力シート及び総合表!$AS$5:$AS$66)&lt;ROW(価格・原価入力シート及び総合表!C23),"",INDEX(価格・原価入力シート及び総合表!$B$5:$B$66,MATCH(ROW(価格・原価入力シート及び総合表!X23),価格・原価入力シート及び総合表!$AS$5:$AS$66,0)))</f>
        <v/>
      </c>
    </row>
    <row r="8" spans="1:28" s="110" customFormat="1" ht="21.75" customHeight="1">
      <c r="A8" s="135" t="str">
        <f ca="1">IF(MAX(価格・原価入力シート及び総合表!$R$5:$R$66)&lt;ROW(価格・原価入力シート及び総合表!B7),"",INDEX(価格・原価入力シート及び総合表!$B$5:$B$66,MATCH(ROW(価格・原価入力シート及び総合表!R6),価格・原価入力シート及び総合表!$R$5:$R$66,0)))</f>
        <v>gggggg</v>
      </c>
      <c r="C8" s="185"/>
      <c r="D8" s="187"/>
      <c r="E8" s="114" t="str">
        <f ca="1">IF(MAX(価格・原価入力シート及び総合表!$W$5:$W$66)&lt;ROW(価格・原価入力シート及び総合表!A6),"",INDEX(価格・原価入力シート及び総合表!$B$5:$B$66,MATCH(ROW(価格・原価入力シート及び総合表!V6),価格・原価入力シート及び総合表!$W$5:$W$66,0)))</f>
        <v>gggggg</v>
      </c>
      <c r="F8" s="115" t="str">
        <f ca="1">IF(MAX(価格・原価入力シート及び総合表!$W$5:$W$66)&lt;ROW(価格・原価入力シート及び総合表!A24),"",INDEX(価格・原価入力シート及び総合表!$B$5:$B$66,MATCH(ROW(価格・原価入力シート及び総合表!V24),価格・原価入力シート及び総合表!$W$5:$W$66,0)))</f>
        <v>gggggg</v>
      </c>
      <c r="G8" s="114" t="str">
        <f ca="1">IF(MAX(価格・原価入力シート及び総合表!$Y$5:$Y$66)&lt;ROW(価格・原価入力シート及び総合表!A6),"",INDEX(価格・原価入力シート及び総合表!$B$5:$B$66,MATCH(ROW(価格・原価入力シート及び総合表!V6),価格・原価入力シート及び総合表!$Y$5:$Y$66,0)))</f>
        <v/>
      </c>
      <c r="H8" s="115" t="str">
        <f ca="1">IF(MAX(価格・原価入力シート及び総合表!$Y$5:$Y$66)&lt;ROW(価格・原価入力シート及び総合表!A24),"",INDEX(価格・原価入力シート及び総合表!$B$5:$B$66,MATCH(ROW(価格・原価入力シート及び総合表!V24),価格・原価入力シート及び総合表!$Y$5:$Y$66,0)))</f>
        <v/>
      </c>
      <c r="I8" s="114" t="str">
        <f ca="1">IF(MAX(価格・原価入力シート及び総合表!$AA$5:$AA$66)&lt;ROW(価格・原価入力シート及び総合表!B6),"",INDEX(価格・原価入力シート及び総合表!$B$5:$B$66,MATCH(ROW(価格・原価入力シート及び総合表!W6),価格・原価入力シート及び総合表!$AA$5:$AA$66,0)))</f>
        <v/>
      </c>
      <c r="J8" s="115" t="str">
        <f ca="1">IF(MAX(価格・原価入力シート及び総合表!$AA$5:$AA$66)&lt;ROW(価格・原価入力シート及び総合表!B24),"",INDEX(価格・原価入力シート及び総合表!$B$5:$B$66,MATCH(ROW(価格・原価入力シート及び総合表!W24),価格・原価入力シート及び総合表!$AA$5:$AA$66,0)))</f>
        <v/>
      </c>
      <c r="L8" s="190"/>
      <c r="M8" s="177"/>
      <c r="N8" s="114" t="str">
        <f ca="1">IF(MAX(価格・原価入力シート及び総合表!$AF$5:$AF$66)&lt;ROW(価格・原価入力シート及び総合表!A6),"",INDEX(価格・原価入力シート及び総合表!$B$5:$B$66,MATCH(ROW(価格・原価入力シート及び総合表!V6),価格・原価入力シート及び総合表!$AF$5:$AF$66,0)))</f>
        <v>ffff</v>
      </c>
      <c r="O8" s="115" t="str">
        <f ca="1">IF(MAX(価格・原価入力シート及び総合表!$AF$5:$AF$66)&lt;ROW(価格・原価入力シート及び総合表!A24),"",INDEX(価格・原価入力シート及び総合表!$B$5:$B$66,MATCH(ROW(価格・原価入力シート及び総合表!V24),価格・原価入力シート及び総合表!$AF$5:$AF$66,0)))</f>
        <v>cdcdc</v>
      </c>
      <c r="P8" s="114" t="str">
        <f ca="1">IF(MAX(価格・原価入力シート及び総合表!$AH$5:$AH$66)&lt;ROW(価格・原価入力シート及び総合表!B6),"",INDEX(価格・原価入力シート及び総合表!$B$5:$B$66,MATCH(ROW(価格・原価入力シート及び総合表!W6),価格・原価入力シート及び総合表!$AH$5:$AH$66,0)))</f>
        <v/>
      </c>
      <c r="Q8" s="115" t="str">
        <f ca="1">IF(MAX(価格・原価入力シート及び総合表!$AH$5:$AH$66)&lt;ROW(価格・原価入力シート及び総合表!B24),"",INDEX(価格・原価入力シート及び総合表!$B$5:$B$66,MATCH(ROW(価格・原価入力シート及び総合表!W24),価格・原価入力シート及び総合表!$AH$5:$AH$66,0)))</f>
        <v/>
      </c>
      <c r="R8" s="114" t="str">
        <f ca="1">IF(MAX(価格・原価入力シート及び総合表!$AJ$5:$AJ$66)&lt;ROW(価格・原価入力シート及び総合表!C6),"",INDEX(価格・原価入力シート及び総合表!$B$5:$B$66,MATCH(ROW(価格・原価入力シート及び総合表!X6),価格・原価入力シート及び総合表!$AJ$5:$AJ$66,0)))</f>
        <v/>
      </c>
      <c r="S8" s="115" t="str">
        <f ca="1">IF(MAX(価格・原価入力シート及び総合表!$AJ$5:$AJ$66)&lt;ROW(価格・原価入力シート及び総合表!C24),"",INDEX(価格・原価入力シート及び総合表!$B$5:$B$66,MATCH(ROW(価格・原価入力シート及び総合表!X24),価格・原価入力シート及び総合表!$AJ$5:$AJ$66,0)))</f>
        <v/>
      </c>
      <c r="U8" s="190"/>
      <c r="V8" s="177"/>
      <c r="W8" s="114" t="str">
        <f ca="1">IF(MAX(価格・原価入力シート及び総合表!$AO$5:$AO$66)&lt;ROW(価格・原価入力シート及び総合表!A6),"",INDEX(価格・原価入力シート及び総合表!$B$5:$B$66,MATCH(ROW(価格・原価入力シート及び総合表!V6),価格・原価入力シート及び総合表!$AO$5:$AO$66,0)))</f>
        <v>ffff</v>
      </c>
      <c r="X8" s="116" t="str">
        <f ca="1">IF(MAX(価格・原価入力シート及び総合表!$AO$5:$AO$66)&lt;ROW(価格・原価入力シート及び総合表!A24),"",INDEX(価格・原価入力シート及び総合表!$B$5:$B$66,MATCH(ROW(価格・原価入力シート及び総合表!V24),価格・原価入力シート及び総合表!$AO$5:$AO$66,0)))</f>
        <v>cdcdc</v>
      </c>
      <c r="Y8" s="114" t="str">
        <f ca="1">IF(MAX(価格・原価入力シート及び総合表!$AQ$5:$AQ$66)&lt;ROW(価格・原価入力シート及び総合表!B6),"",INDEX(価格・原価入力シート及び総合表!$B$5:$B$66,MATCH(ROW(価格・原価入力シート及び総合表!W6),価格・原価入力シート及び総合表!$AQ$5:$AQ$66,0)))</f>
        <v/>
      </c>
      <c r="Z8" s="115" t="str">
        <f ca="1">IF(MAX(価格・原価入力シート及び総合表!$AQ$5:$AQ$66)&lt;ROW(価格・原価入力シート及び総合表!B24),"",INDEX(価格・原価入力シート及び総合表!$B$5:$B$66,MATCH(ROW(価格・原価入力シート及び総合表!W24),価格・原価入力シート及び総合表!$AQ$5:$AQ$66,0)))</f>
        <v/>
      </c>
      <c r="AA8" s="114" t="str">
        <f ca="1">IF(MAX(価格・原価入力シート及び総合表!$AS$5:$AS$66)&lt;ROW(価格・原価入力シート及び総合表!C6),"",INDEX(価格・原価入力シート及び総合表!$B$5:$B$66,MATCH(ROW(価格・原価入力シート及び総合表!X6),価格・原価入力シート及び総合表!$AS$5:$AS$66,0)))</f>
        <v/>
      </c>
      <c r="AB8" s="115" t="str">
        <f ca="1">IF(MAX(価格・原価入力シート及び総合表!$AS$5:$AS$66)&lt;ROW(価格・原価入力シート及び総合表!C24),"",INDEX(価格・原価入力シート及び総合表!$B$5:$B$66,MATCH(ROW(価格・原価入力シート及び総合表!X24),価格・原価入力シート及び総合表!$AS$5:$AS$66,0)))</f>
        <v/>
      </c>
    </row>
    <row r="9" spans="1:28" s="110" customFormat="1" ht="21.75" customHeight="1">
      <c r="A9" s="135" t="str">
        <f ca="1">IF(MAX(価格・原価入力シート及び総合表!$R$5:$R$66)&lt;ROW(価格・原価入力シート及び総合表!B8),"",INDEX(価格・原価入力シート及び総合表!$B$5:$B$66,MATCH(ROW(価格・原価入力シート及び総合表!R7),価格・原価入力シート及び総合表!$R$5:$R$66,0)))</f>
        <v>cdcdc</v>
      </c>
      <c r="C9" s="185"/>
      <c r="D9" s="187"/>
      <c r="E9" s="114" t="str">
        <f ca="1">IF(MAX(価格・原価入力シート及び総合表!$W$5:$W$66)&lt;ROW(価格・原価入力シート及び総合表!A7),"",INDEX(価格・原価入力シート及び総合表!$B$5:$B$66,MATCH(ROW(価格・原価入力シート及び総合表!V7),価格・原価入力シート及び総合表!$W$5:$W$66,0)))</f>
        <v>cdcdc</v>
      </c>
      <c r="F9" s="115" t="str">
        <f ca="1">IF(MAX(価格・原価入力シート及び総合表!$W$5:$W$66)&lt;ROW(価格・原価入力シート及び総合表!A25),"",INDEX(価格・原価入力シート及び総合表!$B$5:$B$66,MATCH(ROW(価格・原価入力シート及び総合表!V25),価格・原価入力シート及び総合表!$W$5:$W$66,0)))</f>
        <v>cdcdc</v>
      </c>
      <c r="G9" s="114" t="str">
        <f ca="1">IF(MAX(価格・原価入力シート及び総合表!$Y$5:$Y$66)&lt;ROW(価格・原価入力シート及び総合表!A7),"",INDEX(価格・原価入力シート及び総合表!$B$5:$B$66,MATCH(ROW(価格・原価入力シート及び総合表!V7),価格・原価入力シート及び総合表!$Y$5:$Y$66,0)))</f>
        <v/>
      </c>
      <c r="H9" s="115" t="str">
        <f ca="1">IF(MAX(価格・原価入力シート及び総合表!$Y$5:$Y$66)&lt;ROW(価格・原価入力シート及び総合表!A25),"",INDEX(価格・原価入力シート及び総合表!$B$5:$B$66,MATCH(ROW(価格・原価入力シート及び総合表!V25),価格・原価入力シート及び総合表!$Y$5:$Y$66,0)))</f>
        <v/>
      </c>
      <c r="I9" s="114" t="str">
        <f ca="1">IF(MAX(価格・原価入力シート及び総合表!$AA$5:$AA$66)&lt;ROW(価格・原価入力シート及び総合表!B7),"",INDEX(価格・原価入力シート及び総合表!$B$5:$B$66,MATCH(ROW(価格・原価入力シート及び総合表!W7),価格・原価入力シート及び総合表!$AA$5:$AA$66,0)))</f>
        <v/>
      </c>
      <c r="J9" s="115" t="str">
        <f ca="1">IF(MAX(価格・原価入力シート及び総合表!$AA$5:$AA$66)&lt;ROW(価格・原価入力シート及び総合表!B25),"",INDEX(価格・原価入力シート及び総合表!$B$5:$B$66,MATCH(ROW(価格・原価入力シート及び総合表!W25),価格・原価入力シート及び総合表!$AA$5:$AA$66,0)))</f>
        <v/>
      </c>
      <c r="L9" s="190"/>
      <c r="M9" s="177"/>
      <c r="N9" s="114" t="str">
        <f ca="1">IF(MAX(価格・原価入力シート及び総合表!$AF$5:$AF$66)&lt;ROW(価格・原価入力シート及び総合表!A7),"",INDEX(価格・原価入力シート及び総合表!$B$5:$B$66,MATCH(ROW(価格・原価入力シート及び総合表!V7),価格・原価入力シート及び総合表!$AF$5:$AF$66,0)))</f>
        <v>gggggg</v>
      </c>
      <c r="O9" s="115" t="str">
        <f ca="1">IF(MAX(価格・原価入力シート及び総合表!$AF$5:$AF$66)&lt;ROW(価格・原価入力シート及び総合表!A25),"",INDEX(価格・原価入力シート及び総合表!$B$5:$B$66,MATCH(ROW(価格・原価入力シート及び総合表!V25),価格・原価入力シート及び総合表!$AF$5:$AF$66,0)))</f>
        <v>こここ</v>
      </c>
      <c r="P9" s="114" t="str">
        <f ca="1">IF(MAX(価格・原価入力シート及び総合表!$AH$5:$AH$66)&lt;ROW(価格・原価入力シート及び総合表!B7),"",INDEX(価格・原価入力シート及び総合表!$B$5:$B$66,MATCH(ROW(価格・原価入力シート及び総合表!W7),価格・原価入力シート及び総合表!$AH$5:$AH$66,0)))</f>
        <v/>
      </c>
      <c r="Q9" s="115" t="str">
        <f ca="1">IF(MAX(価格・原価入力シート及び総合表!$AH$5:$AH$66)&lt;ROW(価格・原価入力シート及び総合表!B25),"",INDEX(価格・原価入力シート及び総合表!$B$5:$B$66,MATCH(ROW(価格・原価入力シート及び総合表!W25),価格・原価入力シート及び総合表!$AH$5:$AH$66,0)))</f>
        <v/>
      </c>
      <c r="R9" s="114" t="str">
        <f ca="1">IF(MAX(価格・原価入力シート及び総合表!$AJ$5:$AJ$66)&lt;ROW(価格・原価入力シート及び総合表!C7),"",INDEX(価格・原価入力シート及び総合表!$B$5:$B$66,MATCH(ROW(価格・原価入力シート及び総合表!X7),価格・原価入力シート及び総合表!$AJ$5:$AJ$66,0)))</f>
        <v/>
      </c>
      <c r="S9" s="115" t="str">
        <f ca="1">IF(MAX(価格・原価入力シート及び総合表!$AJ$5:$AJ$66)&lt;ROW(価格・原価入力シート及び総合表!C25),"",INDEX(価格・原価入力シート及び総合表!$B$5:$B$66,MATCH(ROW(価格・原価入力シート及び総合表!X25),価格・原価入力シート及び総合表!$AJ$5:$AJ$66,0)))</f>
        <v/>
      </c>
      <c r="U9" s="190"/>
      <c r="V9" s="177"/>
      <c r="W9" s="114" t="str">
        <f ca="1">IF(MAX(価格・原価入力シート及び総合表!$AO$5:$AO$66)&lt;ROW(価格・原価入力シート及び総合表!A7),"",INDEX(価格・原価入力シート及び総合表!$B$5:$B$66,MATCH(ROW(価格・原価入力シート及び総合表!V7),価格・原価入力シート及び総合表!$AO$5:$AO$66,0)))</f>
        <v>gggggg</v>
      </c>
      <c r="X9" s="116" t="str">
        <f ca="1">IF(MAX(価格・原価入力シート及び総合表!$AO$5:$AO$66)&lt;ROW(価格・原価入力シート及び総合表!A25),"",INDEX(価格・原価入力シート及び総合表!$B$5:$B$66,MATCH(ROW(価格・原価入力シート及び総合表!V25),価格・原価入力シート及び総合表!$AO$5:$AO$66,0)))</f>
        <v>こここ</v>
      </c>
      <c r="Y9" s="114" t="str">
        <f ca="1">IF(MAX(価格・原価入力シート及び総合表!$AQ$5:$AQ$66)&lt;ROW(価格・原価入力シート及び総合表!B7),"",INDEX(価格・原価入力シート及び総合表!$B$5:$B$66,MATCH(ROW(価格・原価入力シート及び総合表!W7),価格・原価入力シート及び総合表!$AQ$5:$AQ$66,0)))</f>
        <v/>
      </c>
      <c r="Z9" s="115" t="str">
        <f ca="1">IF(MAX(価格・原価入力シート及び総合表!$AQ$5:$AQ$66)&lt;ROW(価格・原価入力シート及び総合表!B25),"",INDEX(価格・原価入力シート及び総合表!$B$5:$B$66,MATCH(ROW(価格・原価入力シート及び総合表!W25),価格・原価入力シート及び総合表!$AQ$5:$AQ$66,0)))</f>
        <v/>
      </c>
      <c r="AA9" s="114" t="str">
        <f ca="1">IF(MAX(価格・原価入力シート及び総合表!$AS$5:$AS$66)&lt;ROW(価格・原価入力シート及び総合表!C7),"",INDEX(価格・原価入力シート及び総合表!$B$5:$B$66,MATCH(ROW(価格・原価入力シート及び総合表!X7),価格・原価入力シート及び総合表!$AS$5:$AS$66,0)))</f>
        <v/>
      </c>
      <c r="AB9" s="115" t="str">
        <f ca="1">IF(MAX(価格・原価入力シート及び総合表!$AS$5:$AS$66)&lt;ROW(価格・原価入力シート及び総合表!C25),"",INDEX(価格・原価入力シート及び総合表!$B$5:$B$66,MATCH(ROW(価格・原価入力シート及び総合表!X25),価格・原価入力シート及び総合表!$AS$5:$AS$66,0)))</f>
        <v/>
      </c>
    </row>
    <row r="10" spans="1:28" s="110" customFormat="1" ht="21.75" customHeight="1">
      <c r="A10" s="135" t="str">
        <f ca="1">IF(MAX(価格・原価入力シート及び総合表!$R$5:$R$66)&lt;ROW(価格・原価入力シート及び総合表!B9),"",INDEX(価格・原価入力シート及び総合表!$B$5:$B$66,MATCH(ROW(価格・原価入力シート及び総合表!R8),価格・原価入力シート及び総合表!$R$5:$R$66,0)))</f>
        <v>こここ</v>
      </c>
      <c r="C10" s="185"/>
      <c r="D10" s="187"/>
      <c r="E10" s="114" t="str">
        <f ca="1">IF(MAX(価格・原価入力シート及び総合表!$W$5:$W$66)&lt;ROW(価格・原価入力シート及び総合表!A8),"",INDEX(価格・原価入力シート及び総合表!$B$5:$B$66,MATCH(ROW(価格・原価入力シート及び総合表!V8),価格・原価入力シート及び総合表!$W$5:$W$66,0)))</f>
        <v>こここ</v>
      </c>
      <c r="F10" s="115" t="str">
        <f ca="1">IF(MAX(価格・原価入力シート及び総合表!$W$5:$W$66)&lt;ROW(価格・原価入力シート及び総合表!A26),"",INDEX(価格・原価入力シート及び総合表!$B$5:$B$66,MATCH(ROW(価格・原価入力シート及び総合表!V26),価格・原価入力シート及び総合表!$W$5:$W$66,0)))</f>
        <v>こここ</v>
      </c>
      <c r="G10" s="114" t="str">
        <f ca="1">IF(MAX(価格・原価入力シート及び総合表!$Y$5:$Y$66)&lt;ROW(価格・原価入力シート及び総合表!A8),"",INDEX(価格・原価入力シート及び総合表!$B$5:$B$66,MATCH(ROW(価格・原価入力シート及び総合表!V8),価格・原価入力シート及び総合表!$Y$5:$Y$66,0)))</f>
        <v/>
      </c>
      <c r="H10" s="115" t="str">
        <f ca="1">IF(MAX(価格・原価入力シート及び総合表!$Y$5:$Y$66)&lt;ROW(価格・原価入力シート及び総合表!A26),"",INDEX(価格・原価入力シート及び総合表!$B$5:$B$66,MATCH(ROW(価格・原価入力シート及び総合表!V26),価格・原価入力シート及び総合表!$Y$5:$Y$66,0)))</f>
        <v/>
      </c>
      <c r="I10" s="114" t="str">
        <f ca="1">IF(MAX(価格・原価入力シート及び総合表!$AA$5:$AA$66)&lt;ROW(価格・原価入力シート及び総合表!B8),"",INDEX(価格・原価入力シート及び総合表!$B$5:$B$66,MATCH(ROW(価格・原価入力シート及び総合表!W8),価格・原価入力シート及び総合表!$AA$5:$AA$66,0)))</f>
        <v/>
      </c>
      <c r="J10" s="115" t="str">
        <f ca="1">IF(MAX(価格・原価入力シート及び総合表!$AA$5:$AA$66)&lt;ROW(価格・原価入力シート及び総合表!B26),"",INDEX(価格・原価入力シート及び総合表!$B$5:$B$66,MATCH(ROW(価格・原価入力シート及び総合表!W26),価格・原価入力シート及び総合表!$AA$5:$AA$66,0)))</f>
        <v/>
      </c>
      <c r="L10" s="190"/>
      <c r="M10" s="177"/>
      <c r="N10" s="114" t="str">
        <f ca="1">IF(MAX(価格・原価入力シート及び総合表!$AF$5:$AF$66)&lt;ROW(価格・原価入力シート及び総合表!A8),"",INDEX(価格・原価入力シート及び総合表!$B$5:$B$66,MATCH(ROW(価格・原価入力シート及び総合表!V8),価格・原価入力シート及び総合表!$AF$5:$AF$66,0)))</f>
        <v>ababa</v>
      </c>
      <c r="O10" s="115" t="str">
        <f ca="1">IF(MAX(価格・原価入力シート及び総合表!$AF$5:$AF$66)&lt;ROW(価格・原価入力シート及び総合表!A26),"",INDEX(価格・原価入力シート及び総合表!$B$5:$B$66,MATCH(ROW(価格・原価入力シート及び総合表!V26),価格・原価入力シート及び総合表!$AF$5:$AF$66,0)))</f>
        <v>ししし</v>
      </c>
      <c r="P10" s="114" t="str">
        <f ca="1">IF(MAX(価格・原価入力シート及び総合表!$AH$5:$AH$66)&lt;ROW(価格・原価入力シート及び総合表!B8),"",INDEX(価格・原価入力シート及び総合表!$B$5:$B$66,MATCH(ROW(価格・原価入力シート及び総合表!W8),価格・原価入力シート及び総合表!$AH$5:$AH$66,0)))</f>
        <v/>
      </c>
      <c r="Q10" s="115" t="str">
        <f ca="1">IF(MAX(価格・原価入力シート及び総合表!$AH$5:$AH$66)&lt;ROW(価格・原価入力シート及び総合表!B26),"",INDEX(価格・原価入力シート及び総合表!$B$5:$B$66,MATCH(ROW(価格・原価入力シート及び総合表!W26),価格・原価入力シート及び総合表!$AH$5:$AH$66,0)))</f>
        <v/>
      </c>
      <c r="R10" s="114" t="str">
        <f ca="1">IF(MAX(価格・原価入力シート及び総合表!$AJ$5:$AJ$66)&lt;ROW(価格・原価入力シート及び総合表!C8),"",INDEX(価格・原価入力シート及び総合表!$B$5:$B$66,MATCH(ROW(価格・原価入力シート及び総合表!X8),価格・原価入力シート及び総合表!$AJ$5:$AJ$66,0)))</f>
        <v/>
      </c>
      <c r="S10" s="115" t="str">
        <f ca="1">IF(MAX(価格・原価入力シート及び総合表!$AJ$5:$AJ$66)&lt;ROW(価格・原価入力シート及び総合表!C26),"",INDEX(価格・原価入力シート及び総合表!$B$5:$B$66,MATCH(ROW(価格・原価入力シート及び総合表!X26),価格・原価入力シート及び総合表!$AJ$5:$AJ$66,0)))</f>
        <v/>
      </c>
      <c r="U10" s="190"/>
      <c r="V10" s="177"/>
      <c r="W10" s="114" t="str">
        <f ca="1">IF(MAX(価格・原価入力シート及び総合表!$AO$5:$AO$66)&lt;ROW(価格・原価入力シート及び総合表!A8),"",INDEX(価格・原価入力シート及び総合表!$B$5:$B$66,MATCH(ROW(価格・原価入力シート及び総合表!V8),価格・原価入力シート及び総合表!$AO$5:$AO$66,0)))</f>
        <v>ababa</v>
      </c>
      <c r="X10" s="116" t="str">
        <f ca="1">IF(MAX(価格・原価入力シート及び総合表!$AO$5:$AO$66)&lt;ROW(価格・原価入力シート及び総合表!A26),"",INDEX(価格・原価入力シート及び総合表!$B$5:$B$66,MATCH(ROW(価格・原価入力シート及び総合表!V26),価格・原価入力シート及び総合表!$AO$5:$AO$66,0)))</f>
        <v>ししし</v>
      </c>
      <c r="Y10" s="114" t="str">
        <f ca="1">IF(MAX(価格・原価入力シート及び総合表!$AQ$5:$AQ$66)&lt;ROW(価格・原価入力シート及び総合表!B8),"",INDEX(価格・原価入力シート及び総合表!$B$5:$B$66,MATCH(ROW(価格・原価入力シート及び総合表!W8),価格・原価入力シート及び総合表!$AQ$5:$AQ$66,0)))</f>
        <v/>
      </c>
      <c r="Z10" s="115" t="str">
        <f ca="1">IF(MAX(価格・原価入力シート及び総合表!$AQ$5:$AQ$66)&lt;ROW(価格・原価入力シート及び総合表!B26),"",INDEX(価格・原価入力シート及び総合表!$B$5:$B$66,MATCH(ROW(価格・原価入力シート及び総合表!W26),価格・原価入力シート及び総合表!$AQ$5:$AQ$66,0)))</f>
        <v/>
      </c>
      <c r="AA10" s="114" t="str">
        <f ca="1">IF(MAX(価格・原価入力シート及び総合表!$AS$5:$AS$66)&lt;ROW(価格・原価入力シート及び総合表!C8),"",INDEX(価格・原価入力シート及び総合表!$B$5:$B$66,MATCH(ROW(価格・原価入力シート及び総合表!X8),価格・原価入力シート及び総合表!$AS$5:$AS$66,0)))</f>
        <v/>
      </c>
      <c r="AB10" s="115" t="str">
        <f ca="1">IF(MAX(価格・原価入力シート及び総合表!$AS$5:$AS$66)&lt;ROW(価格・原価入力シート及び総合表!C26),"",INDEX(価格・原価入力シート及び総合表!$B$5:$B$66,MATCH(ROW(価格・原価入力シート及び総合表!X26),価格・原価入力シート及び総合表!$AS$5:$AS$66,0)))</f>
        <v/>
      </c>
    </row>
    <row r="11" spans="1:28" s="110" customFormat="1" ht="21.75" customHeight="1">
      <c r="A11" s="135" t="str">
        <f ca="1">IF(MAX(価格・原価入力シート及び総合表!$R$5:$R$66)&lt;ROW(価格・原価入力シート及び総合表!B10),"",INDEX(価格・原価入力シート及び総合表!$B$5:$B$66,MATCH(ROW(価格・原価入力シート及び総合表!R9),価格・原価入力シート及び総合表!$R$5:$R$66,0)))</f>
        <v>ししし</v>
      </c>
      <c r="C11" s="185"/>
      <c r="D11" s="187"/>
      <c r="E11" s="114" t="str">
        <f ca="1">IF(MAX(価格・原価入力シート及び総合表!$W$5:$W$66)&lt;ROW(価格・原価入力シート及び総合表!A9),"",INDEX(価格・原価入力シート及び総合表!$B$5:$B$66,MATCH(ROW(価格・原価入力シート及び総合表!V9),価格・原価入力シート及び総合表!$W$5:$W$66,0)))</f>
        <v>ししし</v>
      </c>
      <c r="F11" s="115" t="str">
        <f ca="1">IF(MAX(価格・原価入力シート及び総合表!$W$5:$W$66)&lt;ROW(価格・原価入力シート及び総合表!A27),"",INDEX(価格・原価入力シート及び総合表!$B$5:$B$66,MATCH(ROW(価格・原価入力シート及び総合表!V27),価格・原価入力シート及び総合表!$W$5:$W$66,0)))</f>
        <v>ししし</v>
      </c>
      <c r="G11" s="114" t="str">
        <f ca="1">IF(MAX(価格・原価入力シート及び総合表!$Y$5:$Y$66)&lt;ROW(価格・原価入力シート及び総合表!A9),"",INDEX(価格・原価入力シート及び総合表!$B$5:$B$66,MATCH(ROW(価格・原価入力シート及び総合表!V9),価格・原価入力シート及び総合表!$Y$5:$Y$66,0)))</f>
        <v/>
      </c>
      <c r="H11" s="115" t="str">
        <f ca="1">IF(MAX(価格・原価入力シート及び総合表!$Y$5:$Y$66)&lt;ROW(価格・原価入力シート及び総合表!A27),"",INDEX(価格・原価入力シート及び総合表!$B$5:$B$66,MATCH(ROW(価格・原価入力シート及び総合表!V27),価格・原価入力シート及び総合表!$Y$5:$Y$66,0)))</f>
        <v/>
      </c>
      <c r="I11" s="114" t="str">
        <f ca="1">IF(MAX(価格・原価入力シート及び総合表!$AA$5:$AA$66)&lt;ROW(価格・原価入力シート及び総合表!B9),"",INDEX(価格・原価入力シート及び総合表!$B$5:$B$66,MATCH(ROW(価格・原価入力シート及び総合表!W9),価格・原価入力シート及び総合表!$AA$5:$AA$66,0)))</f>
        <v/>
      </c>
      <c r="J11" s="115" t="str">
        <f ca="1">IF(MAX(価格・原価入力シート及び総合表!$AA$5:$AA$66)&lt;ROW(価格・原価入力シート及び総合表!B27),"",INDEX(価格・原価入力シート及び総合表!$B$5:$B$66,MATCH(ROW(価格・原価入力シート及び総合表!W27),価格・原価入力シート及び総合表!$AA$5:$AA$66,0)))</f>
        <v/>
      </c>
      <c r="L11" s="190"/>
      <c r="M11" s="177"/>
      <c r="N11" s="114" t="str">
        <f ca="1">IF(MAX(価格・原価入力シート及び総合表!$AF$5:$AF$66)&lt;ROW(価格・原価入力シート及び総合表!A9),"",INDEX(価格・原価入力シート及び総合表!$B$5:$B$66,MATCH(ROW(価格・原価入力シート及び総合表!V9),価格・原価入力シート及び総合表!$AF$5:$AF$66,0)))</f>
        <v>cdcdc</v>
      </c>
      <c r="O11" s="115" t="str">
        <f ca="1">IF(MAX(価格・原価入力シート及び総合表!$AF$5:$AF$66)&lt;ROW(価格・原価入力シート及び総合表!A27),"",INDEX(価格・原価入力シート及び総合表!$B$5:$B$66,MATCH(ROW(価格・原価入力シート及び総合表!V27),価格・原価入力シート及び総合表!$AF$5:$AF$66,0)))</f>
        <v>あああ</v>
      </c>
      <c r="P11" s="114" t="str">
        <f ca="1">IF(MAX(価格・原価入力シート及び総合表!$AH$5:$AH$66)&lt;ROW(価格・原価入力シート及び総合表!B9),"",INDEX(価格・原価入力シート及び総合表!$B$5:$B$66,MATCH(ROW(価格・原価入力シート及び総合表!W9),価格・原価入力シート及び総合表!$AH$5:$AH$66,0)))</f>
        <v/>
      </c>
      <c r="Q11" s="115" t="str">
        <f ca="1">IF(MAX(価格・原価入力シート及び総合表!$AH$5:$AH$66)&lt;ROW(価格・原価入力シート及び総合表!B27),"",INDEX(価格・原価入力シート及び総合表!$B$5:$B$66,MATCH(ROW(価格・原価入力シート及び総合表!W27),価格・原価入力シート及び総合表!$AH$5:$AH$66,0)))</f>
        <v/>
      </c>
      <c r="R11" s="114" t="str">
        <f ca="1">IF(MAX(価格・原価入力シート及び総合表!$AJ$5:$AJ$66)&lt;ROW(価格・原価入力シート及び総合表!C9),"",INDEX(価格・原価入力シート及び総合表!$B$5:$B$66,MATCH(ROW(価格・原価入力シート及び総合表!X9),価格・原価入力シート及び総合表!$AJ$5:$AJ$66,0)))</f>
        <v/>
      </c>
      <c r="S11" s="115" t="str">
        <f ca="1">IF(MAX(価格・原価入力シート及び総合表!$AJ$5:$AJ$66)&lt;ROW(価格・原価入力シート及び総合表!C27),"",INDEX(価格・原価入力シート及び総合表!$B$5:$B$66,MATCH(ROW(価格・原価入力シート及び総合表!X27),価格・原価入力シート及び総合表!$AJ$5:$AJ$66,0)))</f>
        <v/>
      </c>
      <c r="U11" s="190"/>
      <c r="V11" s="177"/>
      <c r="W11" s="114" t="str">
        <f ca="1">IF(MAX(価格・原価入力シート及び総合表!$AO$5:$AO$66)&lt;ROW(価格・原価入力シート及び総合表!A9),"",INDEX(価格・原価入力シート及び総合表!$B$5:$B$66,MATCH(ROW(価格・原価入力シート及び総合表!V9),価格・原価入力シート及び総合表!$AO$5:$AO$66,0)))</f>
        <v>cdcdc</v>
      </c>
      <c r="X11" s="116" t="str">
        <f ca="1">IF(MAX(価格・原価入力シート及び総合表!$AO$5:$AO$66)&lt;ROW(価格・原価入力シート及び総合表!A27),"",INDEX(価格・原価入力シート及び総合表!$B$5:$B$66,MATCH(ROW(価格・原価入力シート及び総合表!V27),価格・原価入力シート及び総合表!$AO$5:$AO$66,0)))</f>
        <v>あああ</v>
      </c>
      <c r="Y11" s="114" t="str">
        <f ca="1">IF(MAX(価格・原価入力シート及び総合表!$AQ$5:$AQ$66)&lt;ROW(価格・原価入力シート及び総合表!B9),"",INDEX(価格・原価入力シート及び総合表!$B$5:$B$66,MATCH(ROW(価格・原価入力シート及び総合表!W9),価格・原価入力シート及び総合表!$AQ$5:$AQ$66,0)))</f>
        <v/>
      </c>
      <c r="Z11" s="115" t="str">
        <f ca="1">IF(MAX(価格・原価入力シート及び総合表!$AQ$5:$AQ$66)&lt;ROW(価格・原価入力シート及び総合表!B27),"",INDEX(価格・原価入力シート及び総合表!$B$5:$B$66,MATCH(ROW(価格・原価入力シート及び総合表!W27),価格・原価入力シート及び総合表!$AQ$5:$AQ$66,0)))</f>
        <v/>
      </c>
      <c r="AA11" s="114" t="str">
        <f ca="1">IF(MAX(価格・原価入力シート及び総合表!$AS$5:$AS$66)&lt;ROW(価格・原価入力シート及び総合表!C9),"",INDEX(価格・原価入力シート及び総合表!$B$5:$B$66,MATCH(ROW(価格・原価入力シート及び総合表!X9),価格・原価入力シート及び総合表!$AS$5:$AS$66,0)))</f>
        <v/>
      </c>
      <c r="AB11" s="115" t="str">
        <f ca="1">IF(MAX(価格・原価入力シート及び総合表!$AS$5:$AS$66)&lt;ROW(価格・原価入力シート及び総合表!C27),"",INDEX(価格・原価入力シート及び総合表!$B$5:$B$66,MATCH(ROW(価格・原価入力シート及び総合表!X27),価格・原価入力シート及び総合表!$AS$5:$AS$66,0)))</f>
        <v/>
      </c>
    </row>
    <row r="12" spans="1:28" s="110" customFormat="1" ht="21.75" customHeight="1">
      <c r="A12" s="135" t="str">
        <f ca="1">IF(MAX(価格・原価入力シート及び総合表!$R$5:$R$66)&lt;ROW(価格・原価入力シート及び総合表!B11),"",INDEX(価格・原価入力シート及び総合表!$B$5:$B$66,MATCH(ROW(価格・原価入力シート及び総合表!R10),価格・原価入力シート及び総合表!$R$5:$R$66,0)))</f>
        <v>いいい</v>
      </c>
      <c r="C12" s="185"/>
      <c r="D12" s="187"/>
      <c r="E12" s="114" t="str">
        <f ca="1">IF(MAX(価格・原価入力シート及び総合表!$W$5:$W$66)&lt;ROW(価格・原価入力シート及び総合表!A10),"",INDEX(価格・原価入力シート及び総合表!$B$5:$B$66,MATCH(ROW(価格・原価入力シート及び総合表!V10),価格・原価入力シート及び総合表!$W$5:$W$66,0)))</f>
        <v>いいい</v>
      </c>
      <c r="F12" s="115" t="str">
        <f ca="1">IF(MAX(価格・原価入力シート及び総合表!$W$5:$W$66)&lt;ROW(価格・原価入力シート及び総合表!A28),"",INDEX(価格・原価入力シート及び総合表!$B$5:$B$66,MATCH(ROW(価格・原価入力シート及び総合表!V28),価格・原価入力シート及び総合表!$W$5:$W$66,0)))</f>
        <v>いいい</v>
      </c>
      <c r="G12" s="114" t="str">
        <f ca="1">IF(MAX(価格・原価入力シート及び総合表!$Y$5:$Y$66)&lt;ROW(価格・原価入力シート及び総合表!A10),"",INDEX(価格・原価入力シート及び総合表!$B$5:$B$66,MATCH(ROW(価格・原価入力シート及び総合表!V10),価格・原価入力シート及び総合表!$Y$5:$Y$66,0)))</f>
        <v/>
      </c>
      <c r="H12" s="115" t="str">
        <f ca="1">IF(MAX(価格・原価入力シート及び総合表!$Y$5:$Y$66)&lt;ROW(価格・原価入力シート及び総合表!A28),"",INDEX(価格・原価入力シート及び総合表!$B$5:$B$66,MATCH(ROW(価格・原価入力シート及び総合表!V28),価格・原価入力シート及び総合表!$Y$5:$Y$66,0)))</f>
        <v/>
      </c>
      <c r="I12" s="114" t="str">
        <f ca="1">IF(MAX(価格・原価入力シート及び総合表!$AA$5:$AA$66)&lt;ROW(価格・原価入力シート及び総合表!B10),"",INDEX(価格・原価入力シート及び総合表!$B$5:$B$66,MATCH(ROW(価格・原価入力シート及び総合表!W10),価格・原価入力シート及び総合表!$AA$5:$AA$66,0)))</f>
        <v/>
      </c>
      <c r="J12" s="115" t="str">
        <f ca="1">IF(MAX(価格・原価入力シート及び総合表!$AA$5:$AA$66)&lt;ROW(価格・原価入力シート及び総合表!B28),"",INDEX(価格・原価入力シート及び総合表!$B$5:$B$66,MATCH(ROW(価格・原価入力シート及び総合表!W28),価格・原価入力シート及び総合表!$AA$5:$AA$66,0)))</f>
        <v/>
      </c>
      <c r="L12" s="190"/>
      <c r="M12" s="177"/>
      <c r="N12" s="114" t="str">
        <f ca="1">IF(MAX(価格・原価入力シート及び総合表!$AF$5:$AF$66)&lt;ROW(価格・原価入力シート及び総合表!A10),"",INDEX(価格・原価入力シート及び総合表!$B$5:$B$66,MATCH(ROW(価格・原価入力シート及び総合表!V10),価格・原価入力シート及び総合表!$AF$5:$AF$66,0)))</f>
        <v>こここ</v>
      </c>
      <c r="O12" s="115" t="str">
        <f ca="1">IF(MAX(価格・原価入力シート及び総合表!$AF$5:$AF$66)&lt;ROW(価格・原価入力シート及び総合表!A28),"",INDEX(価格・原価入力シート及び総合表!$B$5:$B$66,MATCH(ROW(価格・原価入力シート及び総合表!V28),価格・原価入力シート及び総合表!$AF$5:$AF$66,0)))</f>
        <v>ききき</v>
      </c>
      <c r="P12" s="114" t="str">
        <f ca="1">IF(MAX(価格・原価入力シート及び総合表!$AH$5:$AH$66)&lt;ROW(価格・原価入力シート及び総合表!B10),"",INDEX(価格・原価入力シート及び総合表!$B$5:$B$66,MATCH(ROW(価格・原価入力シート及び総合表!W10),価格・原価入力シート及び総合表!$AH$5:$AH$66,0)))</f>
        <v/>
      </c>
      <c r="Q12" s="115" t="str">
        <f ca="1">IF(MAX(価格・原価入力シート及び総合表!$AH$5:$AH$66)&lt;ROW(価格・原価入力シート及び総合表!B28),"",INDEX(価格・原価入力シート及び総合表!$B$5:$B$66,MATCH(ROW(価格・原価入力シート及び総合表!W28),価格・原価入力シート及び総合表!$AH$5:$AH$66,0)))</f>
        <v/>
      </c>
      <c r="R12" s="114" t="str">
        <f ca="1">IF(MAX(価格・原価入力シート及び総合表!$AJ$5:$AJ$66)&lt;ROW(価格・原価入力シート及び総合表!C10),"",INDEX(価格・原価入力シート及び総合表!$B$5:$B$66,MATCH(ROW(価格・原価入力シート及び総合表!X10),価格・原価入力シート及び総合表!$AJ$5:$AJ$66,0)))</f>
        <v/>
      </c>
      <c r="S12" s="115" t="str">
        <f ca="1">IF(MAX(価格・原価入力シート及び総合表!$AJ$5:$AJ$66)&lt;ROW(価格・原価入力シート及び総合表!C28),"",INDEX(価格・原価入力シート及び総合表!$B$5:$B$66,MATCH(ROW(価格・原価入力シート及び総合表!X28),価格・原価入力シート及び総合表!$AJ$5:$AJ$66,0)))</f>
        <v/>
      </c>
      <c r="U12" s="190"/>
      <c r="V12" s="177"/>
      <c r="W12" s="114" t="str">
        <f ca="1">IF(MAX(価格・原価入力シート及び総合表!$AO$5:$AO$66)&lt;ROW(価格・原価入力シート及び総合表!A10),"",INDEX(価格・原価入力シート及び総合表!$B$5:$B$66,MATCH(ROW(価格・原価入力シート及び総合表!V10),価格・原価入力シート及び総合表!$AO$5:$AO$66,0)))</f>
        <v>こここ</v>
      </c>
      <c r="X12" s="116" t="str">
        <f ca="1">IF(MAX(価格・原価入力シート及び総合表!$AO$5:$AO$66)&lt;ROW(価格・原価入力シート及び総合表!A28),"",INDEX(価格・原価入力シート及び総合表!$B$5:$B$66,MATCH(ROW(価格・原価入力シート及び総合表!V28),価格・原価入力シート及び総合表!$AO$5:$AO$66,0)))</f>
        <v>ききき</v>
      </c>
      <c r="Y12" s="114" t="str">
        <f ca="1">IF(MAX(価格・原価入力シート及び総合表!$AQ$5:$AQ$66)&lt;ROW(価格・原価入力シート及び総合表!B10),"",INDEX(価格・原価入力シート及び総合表!$B$5:$B$66,MATCH(ROW(価格・原価入力シート及び総合表!W10),価格・原価入力シート及び総合表!$AQ$5:$AQ$66,0)))</f>
        <v/>
      </c>
      <c r="Z12" s="115" t="str">
        <f ca="1">IF(MAX(価格・原価入力シート及び総合表!$AQ$5:$AQ$66)&lt;ROW(価格・原価入力シート及び総合表!B28),"",INDEX(価格・原価入力シート及び総合表!$B$5:$B$66,MATCH(ROW(価格・原価入力シート及び総合表!W28),価格・原価入力シート及び総合表!$AQ$5:$AQ$66,0)))</f>
        <v/>
      </c>
      <c r="AA12" s="114" t="str">
        <f ca="1">IF(MAX(価格・原価入力シート及び総合表!$AS$5:$AS$66)&lt;ROW(価格・原価入力シート及び総合表!C10),"",INDEX(価格・原価入力シート及び総合表!$B$5:$B$66,MATCH(ROW(価格・原価入力シート及び総合表!X10),価格・原価入力シート及び総合表!$AS$5:$AS$66,0)))</f>
        <v/>
      </c>
      <c r="AB12" s="115" t="str">
        <f ca="1">IF(MAX(価格・原価入力シート及び総合表!$AS$5:$AS$66)&lt;ROW(価格・原価入力シート及び総合表!C28),"",INDEX(価格・原価入力シート及び総合表!$B$5:$B$66,MATCH(ROW(価格・原価入力シート及び総合表!X28),価格・原価入力シート及び総合表!$AS$5:$AS$66,0)))</f>
        <v/>
      </c>
    </row>
    <row r="13" spans="1:28" s="110" customFormat="1" ht="21.75" customHeight="1">
      <c r="A13" s="135" t="str">
        <f ca="1">IF(MAX(価格・原価入力シート及び総合表!$R$5:$R$66)&lt;ROW(価格・原価入力シート及び総合表!B12),"",INDEX(価格・原価入力シート及び総合表!$B$5:$B$66,MATCH(ROW(価格・原価入力シート及び総合表!R11),価格・原価入力シート及び総合表!$R$5:$R$66,0)))</f>
        <v>bbb</v>
      </c>
      <c r="C13" s="185"/>
      <c r="D13" s="187"/>
      <c r="E13" s="114" t="str">
        <f ca="1">IF(MAX(価格・原価入力シート及び総合表!$W$5:$W$66)&lt;ROW(価格・原価入力シート及び総合表!A11),"",INDEX(価格・原価入力シート及び総合表!$B$5:$B$66,MATCH(ROW(価格・原価入力シート及び総合表!V11),価格・原価入力シート及び総合表!$W$5:$W$66,0)))</f>
        <v>bbb</v>
      </c>
      <c r="F13" s="115" t="str">
        <f ca="1">IF(MAX(価格・原価入力シート及び総合表!$W$5:$W$66)&lt;ROW(価格・原価入力シート及び総合表!A29),"",INDEX(価格・原価入力シート及び総合表!$B$5:$B$66,MATCH(ROW(価格・原価入力シート及び総合表!V29),価格・原価入力シート及び総合表!$W$5:$W$66,0)))</f>
        <v>bbb</v>
      </c>
      <c r="G13" s="114" t="str">
        <f ca="1">IF(MAX(価格・原価入力シート及び総合表!$Y$5:$Y$66)&lt;ROW(価格・原価入力シート及び総合表!A11),"",INDEX(価格・原価入力シート及び総合表!$B$5:$B$66,MATCH(ROW(価格・原価入力シート及び総合表!V11),価格・原価入力シート及び総合表!$Y$5:$Y$66,0)))</f>
        <v/>
      </c>
      <c r="H13" s="115" t="str">
        <f ca="1">IF(MAX(価格・原価入力シート及び総合表!$Y$5:$Y$66)&lt;ROW(価格・原価入力シート及び総合表!A29),"",INDEX(価格・原価入力シート及び総合表!$B$5:$B$66,MATCH(ROW(価格・原価入力シート及び総合表!V29),価格・原価入力シート及び総合表!$Y$5:$Y$66,0)))</f>
        <v/>
      </c>
      <c r="I13" s="114" t="str">
        <f ca="1">IF(MAX(価格・原価入力シート及び総合表!$AA$5:$AA$66)&lt;ROW(価格・原価入力シート及び総合表!B11),"",INDEX(価格・原価入力シート及び総合表!$B$5:$B$66,MATCH(ROW(価格・原価入力シート及び総合表!W11),価格・原価入力シート及び総合表!$AA$5:$AA$66,0)))</f>
        <v/>
      </c>
      <c r="J13" s="115" t="str">
        <f ca="1">IF(MAX(価格・原価入力シート及び総合表!$AA$5:$AA$66)&lt;ROW(価格・原価入力シート及び総合表!B29),"",INDEX(価格・原価入力シート及び総合表!$B$5:$B$66,MATCH(ROW(価格・原価入力シート及び総合表!W29),価格・原価入力シート及び総合表!$AA$5:$AA$66,0)))</f>
        <v/>
      </c>
      <c r="L13" s="190"/>
      <c r="M13" s="177"/>
      <c r="N13" s="114" t="str">
        <f ca="1">IF(MAX(価格・原価入力シート及び総合表!$AF$5:$AF$66)&lt;ROW(価格・原価入力シート及び総合表!A11),"",INDEX(価格・原価入力シート及び総合表!$B$5:$B$66,MATCH(ROW(価格・原価入力シート及び総合表!V11),価格・原価入力シート及び総合表!$AF$5:$AF$66,0)))</f>
        <v>ししし</v>
      </c>
      <c r="O13" s="115" t="str">
        <f ca="1">IF(MAX(価格・原価入力シート及び総合表!$AF$5:$AF$66)&lt;ROW(価格・原価入力シート及び総合表!A29),"",INDEX(価格・原価入力シート及び総合表!$B$5:$B$66,MATCH(ROW(価格・原価入力シート及び総合表!V29),価格・原価入力シート及び総合表!$AF$5:$AF$66,0)))</f>
        <v>あああ</v>
      </c>
      <c r="P13" s="114" t="str">
        <f ca="1">IF(MAX(価格・原価入力シート及び総合表!$AH$5:$AH$66)&lt;ROW(価格・原価入力シート及び総合表!B11),"",INDEX(価格・原価入力シート及び総合表!$B$5:$B$66,MATCH(ROW(価格・原価入力シート及び総合表!W11),価格・原価入力シート及び総合表!$AH$5:$AH$66,0)))</f>
        <v/>
      </c>
      <c r="Q13" s="115" t="str">
        <f ca="1">IF(MAX(価格・原価入力シート及び総合表!$AH$5:$AH$66)&lt;ROW(価格・原価入力シート及び総合表!B29),"",INDEX(価格・原価入力シート及び総合表!$B$5:$B$66,MATCH(ROW(価格・原価入力シート及び総合表!W29),価格・原価入力シート及び総合表!$AH$5:$AH$66,0)))</f>
        <v/>
      </c>
      <c r="R13" s="114" t="str">
        <f ca="1">IF(MAX(価格・原価入力シート及び総合表!$AJ$5:$AJ$66)&lt;ROW(価格・原価入力シート及び総合表!C11),"",INDEX(価格・原価入力シート及び総合表!$B$5:$B$66,MATCH(ROW(価格・原価入力シート及び総合表!X11),価格・原価入力シート及び総合表!$AJ$5:$AJ$66,0)))</f>
        <v/>
      </c>
      <c r="S13" s="115" t="str">
        <f ca="1">IF(MAX(価格・原価入力シート及び総合表!$AJ$5:$AJ$66)&lt;ROW(価格・原価入力シート及び総合表!C29),"",INDEX(価格・原価入力シート及び総合表!$B$5:$B$66,MATCH(ROW(価格・原価入力シート及び総合表!X29),価格・原価入力シート及び総合表!$AJ$5:$AJ$66,0)))</f>
        <v/>
      </c>
      <c r="U13" s="190"/>
      <c r="V13" s="177"/>
      <c r="W13" s="114" t="str">
        <f ca="1">IF(MAX(価格・原価入力シート及び総合表!$AO$5:$AO$66)&lt;ROW(価格・原価入力シート及び総合表!A11),"",INDEX(価格・原価入力シート及び総合表!$B$5:$B$66,MATCH(ROW(価格・原価入力シート及び総合表!V11),価格・原価入力シート及び総合表!$AO$5:$AO$66,0)))</f>
        <v>ししし</v>
      </c>
      <c r="X13" s="116" t="str">
        <f ca="1">IF(MAX(価格・原価入力シート及び総合表!$AO$5:$AO$66)&lt;ROW(価格・原価入力シート及び総合表!A29),"",INDEX(価格・原価入力シート及び総合表!$B$5:$B$66,MATCH(ROW(価格・原価入力シート及び総合表!V29),価格・原価入力シート及び総合表!$AO$5:$AO$66,0)))</f>
        <v>あああ</v>
      </c>
      <c r="Y13" s="114" t="str">
        <f ca="1">IF(MAX(価格・原価入力シート及び総合表!$AQ$5:$AQ$66)&lt;ROW(価格・原価入力シート及び総合表!B11),"",INDEX(価格・原価入力シート及び総合表!$B$5:$B$66,MATCH(ROW(価格・原価入力シート及び総合表!W11),価格・原価入力シート及び総合表!$AQ$5:$AQ$66,0)))</f>
        <v/>
      </c>
      <c r="Z13" s="115" t="str">
        <f ca="1">IF(MAX(価格・原価入力シート及び総合表!$AQ$5:$AQ$66)&lt;ROW(価格・原価入力シート及び総合表!B29),"",INDEX(価格・原価入力シート及び総合表!$B$5:$B$66,MATCH(ROW(価格・原価入力シート及び総合表!W29),価格・原価入力シート及び総合表!$AQ$5:$AQ$66,0)))</f>
        <v/>
      </c>
      <c r="AA13" s="114" t="str">
        <f ca="1">IF(MAX(価格・原価入力シート及び総合表!$AS$5:$AS$66)&lt;ROW(価格・原価入力シート及び総合表!C11),"",INDEX(価格・原価入力シート及び総合表!$B$5:$B$66,MATCH(ROW(価格・原価入力シート及び総合表!X11),価格・原価入力シート及び総合表!$AS$5:$AS$66,0)))</f>
        <v/>
      </c>
      <c r="AB13" s="115" t="str">
        <f ca="1">IF(MAX(価格・原価入力シート及び総合表!$AS$5:$AS$66)&lt;ROW(価格・原価入力シート及び総合表!C29),"",INDEX(価格・原価入力シート及び総合表!$B$5:$B$66,MATCH(ROW(価格・原価入力シート及び総合表!X29),価格・原価入力シート及び総合表!$AS$5:$AS$66,0)))</f>
        <v/>
      </c>
    </row>
    <row r="14" spans="1:28" s="110" customFormat="1" ht="21.75" customHeight="1">
      <c r="A14" s="135" t="str">
        <f ca="1">IF(MAX(価格・原価入力シート及び総合表!$R$5:$R$66)&lt;ROW(価格・原価入力シート及び総合表!B13),"",INDEX(価格・原価入力シート及び総合表!$B$5:$B$66,MATCH(ROW(価格・原価入力シート及び総合表!R12),価格・原価入力シート及び総合表!$R$5:$R$66,0)))</f>
        <v>cc</v>
      </c>
      <c r="C14" s="185"/>
      <c r="D14" s="187"/>
      <c r="E14" s="114" t="str">
        <f ca="1">IF(MAX(価格・原価入力シート及び総合表!$W$5:$W$66)&lt;ROW(価格・原価入力シート及び総合表!A12),"",INDEX(価格・原価入力シート及び総合表!$B$5:$B$66,MATCH(ROW(価格・原価入力シート及び総合表!V12),価格・原価入力シート及び総合表!$W$5:$W$66,0)))</f>
        <v>cc</v>
      </c>
      <c r="F14" s="115" t="str">
        <f ca="1">IF(MAX(価格・原価入力シート及び総合表!$W$5:$W$66)&lt;ROW(価格・原価入力シート及び総合表!A30),"",INDEX(価格・原価入力シート及び総合表!$B$5:$B$66,MATCH(ROW(価格・原価入力シート及び総合表!V30),価格・原価入力シート及び総合表!$W$5:$W$66,0)))</f>
        <v>cc</v>
      </c>
      <c r="G14" s="114" t="str">
        <f ca="1">IF(MAX(価格・原価入力シート及び総合表!$Y$5:$Y$66)&lt;ROW(価格・原価入力シート及び総合表!A12),"",INDEX(価格・原価入力シート及び総合表!$B$5:$B$66,MATCH(ROW(価格・原価入力シート及び総合表!V12),価格・原価入力シート及び総合表!$Y$5:$Y$66,0)))</f>
        <v/>
      </c>
      <c r="H14" s="115" t="str">
        <f ca="1">IF(MAX(価格・原価入力シート及び総合表!$Y$5:$Y$66)&lt;ROW(価格・原価入力シート及び総合表!A30),"",INDEX(価格・原価入力シート及び総合表!$B$5:$B$66,MATCH(ROW(価格・原価入力シート及び総合表!V30),価格・原価入力シート及び総合表!$Y$5:$Y$66,0)))</f>
        <v/>
      </c>
      <c r="I14" s="114" t="str">
        <f ca="1">IF(MAX(価格・原価入力シート及び総合表!$AA$5:$AA$66)&lt;ROW(価格・原価入力シート及び総合表!B12),"",INDEX(価格・原価入力シート及び総合表!$B$5:$B$66,MATCH(ROW(価格・原価入力シート及び総合表!W12),価格・原価入力シート及び総合表!$AA$5:$AA$66,0)))</f>
        <v/>
      </c>
      <c r="J14" s="115" t="str">
        <f ca="1">IF(MAX(価格・原価入力シート及び総合表!$AA$5:$AA$66)&lt;ROW(価格・原価入力シート及び総合表!B30),"",INDEX(価格・原価入力シート及び総合表!$B$5:$B$66,MATCH(ROW(価格・原価入力シート及び総合表!W30),価格・原価入力シート及び総合表!$AA$5:$AA$66,0)))</f>
        <v/>
      </c>
      <c r="L14" s="190"/>
      <c r="M14" s="177"/>
      <c r="N14" s="114" t="str">
        <f ca="1">IF(MAX(価格・原価入力シート及び総合表!$AF$5:$AF$66)&lt;ROW(価格・原価入力シート及び総合表!A12),"",INDEX(価格・原価入力シート及び総合表!$B$5:$B$66,MATCH(ROW(価格・原価入力シート及び総合表!V12),価格・原価入力シート及び総合表!$AF$5:$AF$66,0)))</f>
        <v>あああ</v>
      </c>
      <c r="O14" s="115" t="str">
        <f ca="1">IF(MAX(価格・原価入力シート及び総合表!$AF$5:$AF$66)&lt;ROW(価格・原価入力シート及び総合表!A30),"",INDEX(価格・原価入力シート及び総合表!$B$5:$B$66,MATCH(ROW(価格・原価入力シート及び総合表!V30),価格・原価入力シート及び総合表!$AF$5:$AF$66,0)))</f>
        <v>いいい</v>
      </c>
      <c r="P14" s="114" t="str">
        <f ca="1">IF(MAX(価格・原価入力シート及び総合表!$AH$5:$AH$66)&lt;ROW(価格・原価入力シート及び総合表!B12),"",INDEX(価格・原価入力シート及び総合表!$B$5:$B$66,MATCH(ROW(価格・原価入力シート及び総合表!W12),価格・原価入力シート及び総合表!$AH$5:$AH$66,0)))</f>
        <v/>
      </c>
      <c r="Q14" s="115" t="str">
        <f ca="1">IF(MAX(価格・原価入力シート及び総合表!$AH$5:$AH$66)&lt;ROW(価格・原価入力シート及び総合表!B30),"",INDEX(価格・原価入力シート及び総合表!$B$5:$B$66,MATCH(ROW(価格・原価入力シート及び総合表!W30),価格・原価入力シート及び総合表!$AH$5:$AH$66,0)))</f>
        <v/>
      </c>
      <c r="R14" s="114" t="str">
        <f ca="1">IF(MAX(価格・原価入力シート及び総合表!$AJ$5:$AJ$66)&lt;ROW(価格・原価入力シート及び総合表!C12),"",INDEX(価格・原価入力シート及び総合表!$B$5:$B$66,MATCH(ROW(価格・原価入力シート及び総合表!X12),価格・原価入力シート及び総合表!$AJ$5:$AJ$66,0)))</f>
        <v/>
      </c>
      <c r="S14" s="115" t="str">
        <f ca="1">IF(MAX(価格・原価入力シート及び総合表!$AJ$5:$AJ$66)&lt;ROW(価格・原価入力シート及び総合表!C30),"",INDEX(価格・原価入力シート及び総合表!$B$5:$B$66,MATCH(ROW(価格・原価入力シート及び総合表!X30),価格・原価入力シート及び総合表!$AJ$5:$AJ$66,0)))</f>
        <v/>
      </c>
      <c r="U14" s="190"/>
      <c r="V14" s="177"/>
      <c r="W14" s="114" t="str">
        <f ca="1">IF(MAX(価格・原価入力シート及び総合表!$AO$5:$AO$66)&lt;ROW(価格・原価入力シート及び総合表!A12),"",INDEX(価格・原価入力シート及び総合表!$B$5:$B$66,MATCH(ROW(価格・原価入力シート及び総合表!V12),価格・原価入力シート及び総合表!$AO$5:$AO$66,0)))</f>
        <v>あああ</v>
      </c>
      <c r="X14" s="116" t="str">
        <f ca="1">IF(MAX(価格・原価入力シート及び総合表!$AO$5:$AO$66)&lt;ROW(価格・原価入力シート及び総合表!A30),"",INDEX(価格・原価入力シート及び総合表!$B$5:$B$66,MATCH(ROW(価格・原価入力シート及び総合表!V30),価格・原価入力シート及び総合表!$AO$5:$AO$66,0)))</f>
        <v>いいい</v>
      </c>
      <c r="Y14" s="114" t="str">
        <f ca="1">IF(MAX(価格・原価入力シート及び総合表!$AQ$5:$AQ$66)&lt;ROW(価格・原価入力シート及び総合表!B12),"",INDEX(価格・原価入力シート及び総合表!$B$5:$B$66,MATCH(ROW(価格・原価入力シート及び総合表!W12),価格・原価入力シート及び総合表!$AQ$5:$AQ$66,0)))</f>
        <v/>
      </c>
      <c r="Z14" s="115" t="str">
        <f ca="1">IF(MAX(価格・原価入力シート及び総合表!$AQ$5:$AQ$66)&lt;ROW(価格・原価入力シート及び総合表!B30),"",INDEX(価格・原価入力シート及び総合表!$B$5:$B$66,MATCH(ROW(価格・原価入力シート及び総合表!W30),価格・原価入力シート及び総合表!$AQ$5:$AQ$66,0)))</f>
        <v/>
      </c>
      <c r="AA14" s="114" t="str">
        <f ca="1">IF(MAX(価格・原価入力シート及び総合表!$AS$5:$AS$66)&lt;ROW(価格・原価入力シート及び総合表!C12),"",INDEX(価格・原価入力シート及び総合表!$B$5:$B$66,MATCH(ROW(価格・原価入力シート及び総合表!X12),価格・原価入力シート及び総合表!$AS$5:$AS$66,0)))</f>
        <v/>
      </c>
      <c r="AB14" s="115" t="str">
        <f ca="1">IF(MAX(価格・原価入力シート及び総合表!$AS$5:$AS$66)&lt;ROW(価格・原価入力シート及び総合表!C30),"",INDEX(価格・原価入力シート及び総合表!$B$5:$B$66,MATCH(ROW(価格・原価入力シート及び総合表!X30),価格・原価入力シート及び総合表!$AS$5:$AS$66,0)))</f>
        <v/>
      </c>
    </row>
    <row r="15" spans="1:28" s="110" customFormat="1" ht="21.75" customHeight="1">
      <c r="A15" s="135" t="str">
        <f ca="1">IF(MAX(価格・原価入力シート及び総合表!$R$5:$R$66)&lt;ROW(価格・原価入力シート及び総合表!B14),"",INDEX(価格・原価入力シート及び総合表!$B$5:$B$66,MATCH(ROW(価格・原価入力シート及び総合表!R13),価格・原価入力シート及び総合表!$R$5:$R$66,0)))</f>
        <v>eeeee</v>
      </c>
      <c r="C15" s="185"/>
      <c r="D15" s="187"/>
      <c r="E15" s="114" t="str">
        <f ca="1">IF(MAX(価格・原価入力シート及び総合表!$W$5:$W$66)&lt;ROW(価格・原価入力シート及び総合表!A13),"",INDEX(価格・原価入力シート及び総合表!$B$5:$B$66,MATCH(ROW(価格・原価入力シート及び総合表!V13),価格・原価入力シート及び総合表!$W$5:$W$66,0)))</f>
        <v>eeeee</v>
      </c>
      <c r="F15" s="115" t="str">
        <f ca="1">IF(MAX(価格・原価入力シート及び総合表!$W$5:$W$66)&lt;ROW(価格・原価入力シート及び総合表!A31),"",INDEX(価格・原価入力シート及び総合表!$B$5:$B$66,MATCH(ROW(価格・原価入力シート及び総合表!V31),価格・原価入力シート及び総合表!$W$5:$W$66,0)))</f>
        <v>eeeee</v>
      </c>
      <c r="G15" s="114" t="str">
        <f ca="1">IF(MAX(価格・原価入力シート及び総合表!$Y$5:$Y$66)&lt;ROW(価格・原価入力シート及び総合表!A13),"",INDEX(価格・原価入力シート及び総合表!$B$5:$B$66,MATCH(ROW(価格・原価入力シート及び総合表!V13),価格・原価入力シート及び総合表!$Y$5:$Y$66,0)))</f>
        <v/>
      </c>
      <c r="H15" s="115" t="str">
        <f ca="1">IF(MAX(価格・原価入力シート及び総合表!$Y$5:$Y$66)&lt;ROW(価格・原価入力シート及び総合表!A31),"",INDEX(価格・原価入力シート及び総合表!$B$5:$B$66,MATCH(ROW(価格・原価入力シート及び総合表!V31),価格・原価入力シート及び総合表!$Y$5:$Y$66,0)))</f>
        <v/>
      </c>
      <c r="I15" s="114" t="str">
        <f ca="1">IF(MAX(価格・原価入力シート及び総合表!$AA$5:$AA$66)&lt;ROW(価格・原価入力シート及び総合表!B13),"",INDEX(価格・原価入力シート及び総合表!$B$5:$B$66,MATCH(ROW(価格・原価入力シート及び総合表!W13),価格・原価入力シート及び総合表!$AA$5:$AA$66,0)))</f>
        <v/>
      </c>
      <c r="J15" s="115" t="str">
        <f ca="1">IF(MAX(価格・原価入力シート及び総合表!$AA$5:$AA$66)&lt;ROW(価格・原価入力シート及び総合表!B31),"",INDEX(価格・原価入力シート及び総合表!$B$5:$B$66,MATCH(ROW(価格・原価入力シート及び総合表!W31),価格・原価入力シート及び総合表!$AA$5:$AA$66,0)))</f>
        <v/>
      </c>
      <c r="L15" s="190"/>
      <c r="M15" s="177"/>
      <c r="N15" s="114" t="str">
        <f ca="1">IF(MAX(価格・原価入力シート及び総合表!$AF$5:$AF$66)&lt;ROW(価格・原価入力シート及び総合表!A13),"",INDEX(価格・原価入力シート及び総合表!$B$5:$B$66,MATCH(ROW(価格・原価入力シート及び総合表!V13),価格・原価入力シート及び総合表!$AF$5:$AF$66,0)))</f>
        <v>ききき</v>
      </c>
      <c r="O15" s="115" t="str">
        <f ca="1">IF(MAX(価格・原価入力シート及び総合表!$AF$5:$AF$66)&lt;ROW(価格・原価入力シート及び総合表!A31),"",INDEX(価格・原価入力シート及び総合表!$B$5:$B$66,MATCH(ROW(価格・原価入力シート及び総合表!V31),価格・原価入力シート及び総合表!$AF$5:$AF$66,0)))</f>
        <v>ううう</v>
      </c>
      <c r="P15" s="114" t="str">
        <f ca="1">IF(MAX(価格・原価入力シート及び総合表!$AH$5:$AH$66)&lt;ROW(価格・原価入力シート及び総合表!B13),"",INDEX(価格・原価入力シート及び総合表!$B$5:$B$66,MATCH(ROW(価格・原価入力シート及び総合表!W13),価格・原価入力シート及び総合表!$AH$5:$AH$66,0)))</f>
        <v/>
      </c>
      <c r="Q15" s="115" t="str">
        <f ca="1">IF(MAX(価格・原価入力シート及び総合表!$AH$5:$AH$66)&lt;ROW(価格・原価入力シート及び総合表!B31),"",INDEX(価格・原価入力シート及び総合表!$B$5:$B$66,MATCH(ROW(価格・原価入力シート及び総合表!W31),価格・原価入力シート及び総合表!$AH$5:$AH$66,0)))</f>
        <v/>
      </c>
      <c r="R15" s="114" t="str">
        <f ca="1">IF(MAX(価格・原価入力シート及び総合表!$AJ$5:$AJ$66)&lt;ROW(価格・原価入力シート及び総合表!C13),"",INDEX(価格・原価入力シート及び総合表!$B$5:$B$66,MATCH(ROW(価格・原価入力シート及び総合表!X13),価格・原価入力シート及び総合表!$AJ$5:$AJ$66,0)))</f>
        <v/>
      </c>
      <c r="S15" s="115" t="str">
        <f ca="1">IF(MAX(価格・原価入力シート及び総合表!$AJ$5:$AJ$66)&lt;ROW(価格・原価入力シート及び総合表!C31),"",INDEX(価格・原価入力シート及び総合表!$B$5:$B$66,MATCH(ROW(価格・原価入力シート及び総合表!X31),価格・原価入力シート及び総合表!$AJ$5:$AJ$66,0)))</f>
        <v/>
      </c>
      <c r="U15" s="190"/>
      <c r="V15" s="177"/>
      <c r="W15" s="114" t="str">
        <f ca="1">IF(MAX(価格・原価入力シート及び総合表!$AO$5:$AO$66)&lt;ROW(価格・原価入力シート及び総合表!A13),"",INDEX(価格・原価入力シート及び総合表!$B$5:$B$66,MATCH(ROW(価格・原価入力シート及び総合表!V13),価格・原価入力シート及び総合表!$AO$5:$AO$66,0)))</f>
        <v>ききき</v>
      </c>
      <c r="X15" s="116" t="str">
        <f ca="1">IF(MAX(価格・原価入力シート及び総合表!$AO$5:$AO$66)&lt;ROW(価格・原価入力シート及び総合表!A31),"",INDEX(価格・原価入力シート及び総合表!$B$5:$B$66,MATCH(ROW(価格・原価入力シート及び総合表!V31),価格・原価入力シート及び総合表!$AO$5:$AO$66,0)))</f>
        <v>ううう</v>
      </c>
      <c r="Y15" s="114" t="str">
        <f ca="1">IF(MAX(価格・原価入力シート及び総合表!$AQ$5:$AQ$66)&lt;ROW(価格・原価入力シート及び総合表!B13),"",INDEX(価格・原価入力シート及び総合表!$B$5:$B$66,MATCH(ROW(価格・原価入力シート及び総合表!W13),価格・原価入力シート及び総合表!$AQ$5:$AQ$66,0)))</f>
        <v/>
      </c>
      <c r="Z15" s="115" t="str">
        <f ca="1">IF(MAX(価格・原価入力シート及び総合表!$AQ$5:$AQ$66)&lt;ROW(価格・原価入力シート及び総合表!B31),"",INDEX(価格・原価入力シート及び総合表!$B$5:$B$66,MATCH(ROW(価格・原価入力シート及び総合表!W31),価格・原価入力シート及び総合表!$AQ$5:$AQ$66,0)))</f>
        <v/>
      </c>
      <c r="AA15" s="114" t="str">
        <f ca="1">IF(MAX(価格・原価入力シート及び総合表!$AS$5:$AS$66)&lt;ROW(価格・原価入力シート及び総合表!C13),"",INDEX(価格・原価入力シート及び総合表!$B$5:$B$66,MATCH(ROW(価格・原価入力シート及び総合表!X13),価格・原価入力シート及び総合表!$AS$5:$AS$66,0)))</f>
        <v/>
      </c>
      <c r="AB15" s="115" t="str">
        <f ca="1">IF(MAX(価格・原価入力シート及び総合表!$AS$5:$AS$66)&lt;ROW(価格・原価入力シート及び総合表!C31),"",INDEX(価格・原価入力シート及び総合表!$B$5:$B$66,MATCH(ROW(価格・原価入力シート及び総合表!X31),価格・原価入力シート及び総合表!$AS$5:$AS$66,0)))</f>
        <v/>
      </c>
    </row>
    <row r="16" spans="1:28" s="110" customFormat="1" ht="21.75" customHeight="1">
      <c r="A16" s="135" t="str">
        <f ca="1">IF(MAX(価格・原価入力シート及び総合表!$R$5:$R$66)&lt;ROW(価格・原価入力シート及び総合表!B15),"",INDEX(価格・原価入力シート及び総合表!$B$5:$B$66,MATCH(ROW(価格・原価入力シート及び総合表!R14),価格・原価入力シート及び総合表!$R$5:$R$66,0)))</f>
        <v>ffff</v>
      </c>
      <c r="C16" s="185"/>
      <c r="D16" s="187"/>
      <c r="E16" s="114" t="str">
        <f ca="1">IF(MAX(価格・原価入力シート及び総合表!$W$5:$W$66)&lt;ROW(価格・原価入力シート及び総合表!A14),"",INDEX(価格・原価入力シート及び総合表!$B$5:$B$66,MATCH(ROW(価格・原価入力シート及び総合表!V14),価格・原価入力シート及び総合表!$W$5:$W$66,0)))</f>
        <v>ffff</v>
      </c>
      <c r="F16" s="115" t="str">
        <f ca="1">IF(MAX(価格・原価入力シート及び総合表!$W$5:$W$66)&lt;ROW(価格・原価入力シート及び総合表!A32),"",INDEX(価格・原価入力シート及び総合表!$B$5:$B$66,MATCH(ROW(価格・原価入力シート及び総合表!V32),価格・原価入力シート及び総合表!$W$5:$W$66,0)))</f>
        <v>ffff</v>
      </c>
      <c r="G16" s="114" t="str">
        <f ca="1">IF(MAX(価格・原価入力シート及び総合表!$Y$5:$Y$66)&lt;ROW(価格・原価入力シート及び総合表!A14),"",INDEX(価格・原価入力シート及び総合表!$B$5:$B$66,MATCH(ROW(価格・原価入力シート及び総合表!V14),価格・原価入力シート及び総合表!$Y$5:$Y$66,0)))</f>
        <v/>
      </c>
      <c r="H16" s="115" t="str">
        <f ca="1">IF(MAX(価格・原価入力シート及び総合表!$Y$5:$Y$66)&lt;ROW(価格・原価入力シート及び総合表!A32),"",INDEX(価格・原価入力シート及び総合表!$B$5:$B$66,MATCH(ROW(価格・原価入力シート及び総合表!V32),価格・原価入力シート及び総合表!$Y$5:$Y$66,0)))</f>
        <v/>
      </c>
      <c r="I16" s="114" t="str">
        <f ca="1">IF(MAX(価格・原価入力シート及び総合表!$AA$5:$AA$66)&lt;ROW(価格・原価入力シート及び総合表!B14),"",INDEX(価格・原価入力シート及び総合表!$B$5:$B$66,MATCH(ROW(価格・原価入力シート及び総合表!W14),価格・原価入力シート及び総合表!$AA$5:$AA$66,0)))</f>
        <v/>
      </c>
      <c r="J16" s="115" t="str">
        <f ca="1">IF(MAX(価格・原価入力シート及び総合表!$AA$5:$AA$66)&lt;ROW(価格・原価入力シート及び総合表!B32),"",INDEX(価格・原価入力シート及び総合表!$B$5:$B$66,MATCH(ROW(価格・原価入力シート及び総合表!W32),価格・原価入力シート及び総合表!$AA$5:$AA$66,0)))</f>
        <v/>
      </c>
      <c r="L16" s="190"/>
      <c r="M16" s="177"/>
      <c r="N16" s="114" t="str">
        <f ca="1">IF(MAX(価格・原価入力シート及び総合表!$AF$5:$AF$66)&lt;ROW(価格・原価入力シート及び総合表!A14),"",INDEX(価格・原価入力シート及び総合表!$B$5:$B$66,MATCH(ROW(価格・原価入力シート及び総合表!V14),価格・原価入力シート及び総合表!$AF$5:$AF$66,0)))</f>
        <v>あああ</v>
      </c>
      <c r="O16" s="115" t="str">
        <f ca="1">IF(MAX(価格・原価入力シート及び総合表!$AF$5:$AF$66)&lt;ROW(価格・原価入力シート及び総合表!A32),"",INDEX(価格・原価入力シート及び総合表!$B$5:$B$66,MATCH(ROW(価格・原価入力シート及び総合表!V32),価格・原価入力シート及び総合表!$AF$5:$AF$66,0)))</f>
        <v>bbb</v>
      </c>
      <c r="P16" s="114" t="str">
        <f ca="1">IF(MAX(価格・原価入力シート及び総合表!$AH$5:$AH$66)&lt;ROW(価格・原価入力シート及び総合表!B14),"",INDEX(価格・原価入力シート及び総合表!$B$5:$B$66,MATCH(ROW(価格・原価入力シート及び総合表!W14),価格・原価入力シート及び総合表!$AH$5:$AH$66,0)))</f>
        <v/>
      </c>
      <c r="Q16" s="115" t="str">
        <f ca="1">IF(MAX(価格・原価入力シート及び総合表!$AH$5:$AH$66)&lt;ROW(価格・原価入力シート及び総合表!B32),"",INDEX(価格・原価入力シート及び総合表!$B$5:$B$66,MATCH(ROW(価格・原価入力シート及び総合表!W32),価格・原価入力シート及び総合表!$AH$5:$AH$66,0)))</f>
        <v/>
      </c>
      <c r="R16" s="114" t="str">
        <f ca="1">IF(MAX(価格・原価入力シート及び総合表!$AJ$5:$AJ$66)&lt;ROW(価格・原価入力シート及び総合表!C14),"",INDEX(価格・原価入力シート及び総合表!$B$5:$B$66,MATCH(ROW(価格・原価入力シート及び総合表!X14),価格・原価入力シート及び総合表!$AJ$5:$AJ$66,0)))</f>
        <v/>
      </c>
      <c r="S16" s="115" t="str">
        <f ca="1">IF(MAX(価格・原価入力シート及び総合表!$AJ$5:$AJ$66)&lt;ROW(価格・原価入力シート及び総合表!C32),"",INDEX(価格・原価入力シート及び総合表!$B$5:$B$66,MATCH(ROW(価格・原価入力シート及び総合表!X32),価格・原価入力シート及び総合表!$AJ$5:$AJ$66,0)))</f>
        <v/>
      </c>
      <c r="U16" s="190"/>
      <c r="V16" s="177"/>
      <c r="W16" s="114" t="str">
        <f ca="1">IF(MAX(価格・原価入力シート及び総合表!$AO$5:$AO$66)&lt;ROW(価格・原価入力シート及び総合表!A14),"",INDEX(価格・原価入力シート及び総合表!$B$5:$B$66,MATCH(ROW(価格・原価入力シート及び総合表!V14),価格・原価入力シート及び総合表!$AO$5:$AO$66,0)))</f>
        <v>あああ</v>
      </c>
      <c r="X16" s="116" t="str">
        <f ca="1">IF(MAX(価格・原価入力シート及び総合表!$AO$5:$AO$66)&lt;ROW(価格・原価入力シート及び総合表!A32),"",INDEX(価格・原価入力シート及び総合表!$B$5:$B$66,MATCH(ROW(価格・原価入力シート及び総合表!V32),価格・原価入力シート及び総合表!$AO$5:$AO$66,0)))</f>
        <v>bbb</v>
      </c>
      <c r="Y16" s="114" t="str">
        <f ca="1">IF(MAX(価格・原価入力シート及び総合表!$AQ$5:$AQ$66)&lt;ROW(価格・原価入力シート及び総合表!B14),"",INDEX(価格・原価入力シート及び総合表!$B$5:$B$66,MATCH(ROW(価格・原価入力シート及び総合表!W14),価格・原価入力シート及び総合表!$AQ$5:$AQ$66,0)))</f>
        <v/>
      </c>
      <c r="Z16" s="115" t="str">
        <f ca="1">IF(MAX(価格・原価入力シート及び総合表!$AQ$5:$AQ$66)&lt;ROW(価格・原価入力シート及び総合表!B32),"",INDEX(価格・原価入力シート及び総合表!$B$5:$B$66,MATCH(ROW(価格・原価入力シート及び総合表!W32),価格・原価入力シート及び総合表!$AQ$5:$AQ$66,0)))</f>
        <v/>
      </c>
      <c r="AA16" s="114" t="str">
        <f ca="1">IF(MAX(価格・原価入力シート及び総合表!$AS$5:$AS$66)&lt;ROW(価格・原価入力シート及び総合表!C14),"",INDEX(価格・原価入力シート及び総合表!$B$5:$B$66,MATCH(ROW(価格・原価入力シート及び総合表!X14),価格・原価入力シート及び総合表!$AS$5:$AS$66,0)))</f>
        <v/>
      </c>
      <c r="AB16" s="115" t="str">
        <f ca="1">IF(MAX(価格・原価入力シート及び総合表!$AS$5:$AS$66)&lt;ROW(価格・原価入力シート及び総合表!C32),"",INDEX(価格・原価入力シート及び総合表!$B$5:$B$66,MATCH(ROW(価格・原価入力シート及び総合表!X32),価格・原価入力シート及び総合表!$AS$5:$AS$66,0)))</f>
        <v/>
      </c>
    </row>
    <row r="17" spans="1:28" s="110" customFormat="1" ht="21.75" customHeight="1">
      <c r="A17" s="135" t="str">
        <f ca="1">IF(MAX(価格・原価入力シート及び総合表!$R$5:$R$66)&lt;ROW(価格・原価入力シート及び総合表!B16),"",INDEX(価格・原価入力シート及び総合表!$B$5:$B$66,MATCH(ROW(価格・原価入力シート及び総合表!R15),価格・原価入力シート及び総合表!$R$5:$R$66,0)))</f>
        <v>gggggg</v>
      </c>
      <c r="C17" s="185"/>
      <c r="D17" s="187"/>
      <c r="E17" s="114" t="str">
        <f ca="1">IF(MAX(価格・原価入力シート及び総合表!$W$5:$W$66)&lt;ROW(価格・原価入力シート及び総合表!A15),"",INDEX(価格・原価入力シート及び総合表!$B$5:$B$66,MATCH(ROW(価格・原価入力シート及び総合表!V15),価格・原価入力シート及び総合表!$W$5:$W$66,0)))</f>
        <v>gggggg</v>
      </c>
      <c r="F17" s="115" t="str">
        <f ca="1">IF(MAX(価格・原価入力シート及び総合表!$W$5:$W$66)&lt;ROW(価格・原価入力シート及び総合表!A33),"",INDEX(価格・原価入力シート及び総合表!$B$5:$B$66,MATCH(ROW(価格・原価入力シート及び総合表!V33),価格・原価入力シート及び総合表!$W$5:$W$66,0)))</f>
        <v>gggggg</v>
      </c>
      <c r="G17" s="114" t="str">
        <f ca="1">IF(MAX(価格・原価入力シート及び総合表!$Y$5:$Y$66)&lt;ROW(価格・原価入力シート及び総合表!A15),"",INDEX(価格・原価入力シート及び総合表!$B$5:$B$66,MATCH(ROW(価格・原価入力シート及び総合表!V15),価格・原価入力シート及び総合表!$Y$5:$Y$66,0)))</f>
        <v/>
      </c>
      <c r="H17" s="115" t="str">
        <f ca="1">IF(MAX(価格・原価入力シート及び総合表!$Y$5:$Y$66)&lt;ROW(価格・原価入力シート及び総合表!A33),"",INDEX(価格・原価入力シート及び総合表!$B$5:$B$66,MATCH(ROW(価格・原価入力シート及び総合表!V33),価格・原価入力シート及び総合表!$Y$5:$Y$66,0)))</f>
        <v/>
      </c>
      <c r="I17" s="114" t="str">
        <f ca="1">IF(MAX(価格・原価入力シート及び総合表!$AA$5:$AA$66)&lt;ROW(価格・原価入力シート及び総合表!B15),"",INDEX(価格・原価入力シート及び総合表!$B$5:$B$66,MATCH(ROW(価格・原価入力シート及び総合表!W15),価格・原価入力シート及び総合表!$AA$5:$AA$66,0)))</f>
        <v/>
      </c>
      <c r="J17" s="115" t="str">
        <f ca="1">IF(MAX(価格・原価入力シート及び総合表!$AA$5:$AA$66)&lt;ROW(価格・原価入力シート及び総合表!B33),"",INDEX(価格・原価入力シート及び総合表!$B$5:$B$66,MATCH(ROW(価格・原価入力シート及び総合表!W33),価格・原価入力シート及び総合表!$AA$5:$AA$66,0)))</f>
        <v/>
      </c>
      <c r="L17" s="190"/>
      <c r="M17" s="177"/>
      <c r="N17" s="114" t="str">
        <f ca="1">IF(MAX(価格・原価入力シート及び総合表!$AF$5:$AF$66)&lt;ROW(価格・原価入力シート及び総合表!A15),"",INDEX(価格・原価入力シート及び総合表!$B$5:$B$66,MATCH(ROW(価格・原価入力シート及び総合表!V15),価格・原価入力シート及び総合表!$AF$5:$AF$66,0)))</f>
        <v>いいい</v>
      </c>
      <c r="O17" s="115" t="str">
        <f ca="1">IF(MAX(価格・原価入力シート及び総合表!$AF$5:$AF$66)&lt;ROW(価格・原価入力シート及び総合表!A33),"",INDEX(価格・原価入力シート及び総合表!$B$5:$B$66,MATCH(ROW(価格・原価入力シート及び総合表!V33),価格・原価入力シート及び総合表!$AF$5:$AF$66,0)))</f>
        <v>cc</v>
      </c>
      <c r="P17" s="114" t="str">
        <f ca="1">IF(MAX(価格・原価入力シート及び総合表!$AH$5:$AH$66)&lt;ROW(価格・原価入力シート及び総合表!B15),"",INDEX(価格・原価入力シート及び総合表!$B$5:$B$66,MATCH(ROW(価格・原価入力シート及び総合表!W15),価格・原価入力シート及び総合表!$AH$5:$AH$66,0)))</f>
        <v/>
      </c>
      <c r="Q17" s="115" t="str">
        <f ca="1">IF(MAX(価格・原価入力シート及び総合表!$AH$5:$AH$66)&lt;ROW(価格・原価入力シート及び総合表!B33),"",INDEX(価格・原価入力シート及び総合表!$B$5:$B$66,MATCH(ROW(価格・原価入力シート及び総合表!W33),価格・原価入力シート及び総合表!$AH$5:$AH$66,0)))</f>
        <v/>
      </c>
      <c r="R17" s="114" t="str">
        <f ca="1">IF(MAX(価格・原価入力シート及び総合表!$AJ$5:$AJ$66)&lt;ROW(価格・原価入力シート及び総合表!C15),"",INDEX(価格・原価入力シート及び総合表!$B$5:$B$66,MATCH(ROW(価格・原価入力シート及び総合表!X15),価格・原価入力シート及び総合表!$AJ$5:$AJ$66,0)))</f>
        <v/>
      </c>
      <c r="S17" s="115" t="str">
        <f ca="1">IF(MAX(価格・原価入力シート及び総合表!$AJ$5:$AJ$66)&lt;ROW(価格・原価入力シート及び総合表!C33),"",INDEX(価格・原価入力シート及び総合表!$B$5:$B$66,MATCH(ROW(価格・原価入力シート及び総合表!X33),価格・原価入力シート及び総合表!$AJ$5:$AJ$66,0)))</f>
        <v/>
      </c>
      <c r="U17" s="190"/>
      <c r="V17" s="177"/>
      <c r="W17" s="114" t="str">
        <f ca="1">IF(MAX(価格・原価入力シート及び総合表!$AO$5:$AO$66)&lt;ROW(価格・原価入力シート及び総合表!A15),"",INDEX(価格・原価入力シート及び総合表!$B$5:$B$66,MATCH(ROW(価格・原価入力シート及び総合表!V15),価格・原価入力シート及び総合表!$AO$5:$AO$66,0)))</f>
        <v>いいい</v>
      </c>
      <c r="X17" s="116" t="str">
        <f ca="1">IF(MAX(価格・原価入力シート及び総合表!$AO$5:$AO$66)&lt;ROW(価格・原価入力シート及び総合表!A33),"",INDEX(価格・原価入力シート及び総合表!$B$5:$B$66,MATCH(ROW(価格・原価入力シート及び総合表!V33),価格・原価入力シート及び総合表!$AO$5:$AO$66,0)))</f>
        <v>cc</v>
      </c>
      <c r="Y17" s="114" t="str">
        <f ca="1">IF(MAX(価格・原価入力シート及び総合表!$AQ$5:$AQ$66)&lt;ROW(価格・原価入力シート及び総合表!B15),"",INDEX(価格・原価入力シート及び総合表!$B$5:$B$66,MATCH(ROW(価格・原価入力シート及び総合表!W15),価格・原価入力シート及び総合表!$AQ$5:$AQ$66,0)))</f>
        <v/>
      </c>
      <c r="Z17" s="115" t="str">
        <f ca="1">IF(MAX(価格・原価入力シート及び総合表!$AQ$5:$AQ$66)&lt;ROW(価格・原価入力シート及び総合表!B33),"",INDEX(価格・原価入力シート及び総合表!$B$5:$B$66,MATCH(ROW(価格・原価入力シート及び総合表!W33),価格・原価入力シート及び総合表!$AQ$5:$AQ$66,0)))</f>
        <v/>
      </c>
      <c r="AA17" s="114" t="str">
        <f ca="1">IF(MAX(価格・原価入力シート及び総合表!$AS$5:$AS$66)&lt;ROW(価格・原価入力シート及び総合表!C15),"",INDEX(価格・原価入力シート及び総合表!$B$5:$B$66,MATCH(ROW(価格・原価入力シート及び総合表!X15),価格・原価入力シート及び総合表!$AS$5:$AS$66,0)))</f>
        <v/>
      </c>
      <c r="AB17" s="115" t="str">
        <f ca="1">IF(MAX(価格・原価入力シート及び総合表!$AS$5:$AS$66)&lt;ROW(価格・原価入力シート及び総合表!C33),"",INDEX(価格・原価入力シート及び総合表!$B$5:$B$66,MATCH(ROW(価格・原価入力シート及び総合表!X33),価格・原価入力シート及び総合表!$AS$5:$AS$66,0)))</f>
        <v/>
      </c>
    </row>
    <row r="18" spans="1:28" s="110" customFormat="1" ht="21.75" customHeight="1">
      <c r="A18" s="135" t="str">
        <f ca="1">IF(MAX(価格・原価入力シート及び総合表!$R$5:$R$66)&lt;ROW(価格・原価入力シート及び総合表!B17),"",INDEX(価格・原価入力シート及び総合表!$B$5:$B$66,MATCH(ROW(価格・原価入力シート及び総合表!R16),価格・原価入力シート及び総合表!$R$5:$R$66,0)))</f>
        <v>cdcdc</v>
      </c>
      <c r="C18" s="185"/>
      <c r="D18" s="187"/>
      <c r="E18" s="114" t="str">
        <f ca="1">IF(MAX(価格・原価入力シート及び総合表!$W$5:$W$66)&lt;ROW(価格・原価入力シート及び総合表!A16),"",INDEX(価格・原価入力シート及び総合表!$B$5:$B$66,MATCH(ROW(価格・原価入力シート及び総合表!V16),価格・原価入力シート及び総合表!$W$5:$W$66,0)))</f>
        <v>cdcdc</v>
      </c>
      <c r="F18" s="115" t="str">
        <f ca="1">IF(MAX(価格・原価入力シート及び総合表!$W$5:$W$66)&lt;ROW(価格・原価入力シート及び総合表!A34),"",INDEX(価格・原価入力シート及び総合表!$B$5:$B$66,MATCH(ROW(価格・原価入力シート及び総合表!V34),価格・原価入力シート及び総合表!$W$5:$W$66,0)))</f>
        <v>cdcdc</v>
      </c>
      <c r="G18" s="114" t="str">
        <f ca="1">IF(MAX(価格・原価入力シート及び総合表!$Y$5:$Y$66)&lt;ROW(価格・原価入力シート及び総合表!A16),"",INDEX(価格・原価入力シート及び総合表!$B$5:$B$66,MATCH(ROW(価格・原価入力シート及び総合表!V16),価格・原価入力シート及び総合表!$Y$5:$Y$66,0)))</f>
        <v/>
      </c>
      <c r="H18" s="115" t="str">
        <f ca="1">IF(MAX(価格・原価入力シート及び総合表!$Y$5:$Y$66)&lt;ROW(価格・原価入力シート及び総合表!A34),"",INDEX(価格・原価入力シート及び総合表!$B$5:$B$66,MATCH(ROW(価格・原価入力シート及び総合表!V34),価格・原価入力シート及び総合表!$Y$5:$Y$66,0)))</f>
        <v/>
      </c>
      <c r="I18" s="114" t="str">
        <f ca="1">IF(MAX(価格・原価入力シート及び総合表!$AA$5:$AA$66)&lt;ROW(価格・原価入力シート及び総合表!B16),"",INDEX(価格・原価入力シート及び総合表!$B$5:$B$66,MATCH(ROW(価格・原価入力シート及び総合表!W16),価格・原価入力シート及び総合表!$AA$5:$AA$66,0)))</f>
        <v/>
      </c>
      <c r="J18" s="115" t="str">
        <f ca="1">IF(MAX(価格・原価入力シート及び総合表!$AA$5:$AA$66)&lt;ROW(価格・原価入力シート及び総合表!B34),"",INDEX(価格・原価入力シート及び総合表!$B$5:$B$66,MATCH(ROW(価格・原価入力シート及び総合表!W34),価格・原価入力シート及び総合表!$AA$5:$AA$66,0)))</f>
        <v/>
      </c>
      <c r="L18" s="190"/>
      <c r="M18" s="177"/>
      <c r="N18" s="114" t="str">
        <f ca="1">IF(MAX(価格・原価入力シート及び総合表!$AF$5:$AF$66)&lt;ROW(価格・原価入力シート及び総合表!A16),"",INDEX(価格・原価入力シート及び総合表!$B$5:$B$66,MATCH(ROW(価格・原価入力シート及び総合表!V16),価格・原価入力シート及び総合表!$AF$5:$AF$66,0)))</f>
        <v>ううう</v>
      </c>
      <c r="O18" s="115" t="str">
        <f ca="1">IF(MAX(価格・原価入力シート及び総合表!$AF$5:$AF$66)&lt;ROW(価格・原価入力シート及び総合表!A34),"",INDEX(価格・原価入力シート及び総合表!$B$5:$B$66,MATCH(ROW(価格・原価入力シート及び総合表!V34),価格・原価入力シート及び総合表!$AF$5:$AF$66,0)))</f>
        <v>dddd</v>
      </c>
      <c r="P18" s="114" t="str">
        <f ca="1">IF(MAX(価格・原価入力シート及び総合表!$AH$5:$AH$66)&lt;ROW(価格・原価入力シート及び総合表!B16),"",INDEX(価格・原価入力シート及び総合表!$B$5:$B$66,MATCH(ROW(価格・原価入力シート及び総合表!W16),価格・原価入力シート及び総合表!$AH$5:$AH$66,0)))</f>
        <v/>
      </c>
      <c r="Q18" s="115" t="str">
        <f ca="1">IF(MAX(価格・原価入力シート及び総合表!$AH$5:$AH$66)&lt;ROW(価格・原価入力シート及び総合表!B34),"",INDEX(価格・原価入力シート及び総合表!$B$5:$B$66,MATCH(ROW(価格・原価入力シート及び総合表!W34),価格・原価入力シート及び総合表!$AH$5:$AH$66,0)))</f>
        <v/>
      </c>
      <c r="R18" s="114" t="str">
        <f ca="1">IF(MAX(価格・原価入力シート及び総合表!$AJ$5:$AJ$66)&lt;ROW(価格・原価入力シート及び総合表!C16),"",INDEX(価格・原価入力シート及び総合表!$B$5:$B$66,MATCH(ROW(価格・原価入力シート及び総合表!X16),価格・原価入力シート及び総合表!$AJ$5:$AJ$66,0)))</f>
        <v/>
      </c>
      <c r="S18" s="115" t="str">
        <f ca="1">IF(MAX(価格・原価入力シート及び総合表!$AJ$5:$AJ$66)&lt;ROW(価格・原価入力シート及び総合表!C34),"",INDEX(価格・原価入力シート及び総合表!$B$5:$B$66,MATCH(ROW(価格・原価入力シート及び総合表!X34),価格・原価入力シート及び総合表!$AJ$5:$AJ$66,0)))</f>
        <v/>
      </c>
      <c r="U18" s="190"/>
      <c r="V18" s="177"/>
      <c r="W18" s="114" t="str">
        <f ca="1">IF(MAX(価格・原価入力シート及び総合表!$AO$5:$AO$66)&lt;ROW(価格・原価入力シート及び総合表!A16),"",INDEX(価格・原価入力シート及び総合表!$B$5:$B$66,MATCH(ROW(価格・原価入力シート及び総合表!V16),価格・原価入力シート及び総合表!$AO$5:$AO$66,0)))</f>
        <v>ううう</v>
      </c>
      <c r="X18" s="116" t="str">
        <f ca="1">IF(MAX(価格・原価入力シート及び総合表!$AO$5:$AO$66)&lt;ROW(価格・原価入力シート及び総合表!A34),"",INDEX(価格・原価入力シート及び総合表!$B$5:$B$66,MATCH(ROW(価格・原価入力シート及び総合表!V34),価格・原価入力シート及び総合表!$AO$5:$AO$66,0)))</f>
        <v>dddd</v>
      </c>
      <c r="Y18" s="114" t="str">
        <f ca="1">IF(MAX(価格・原価入力シート及び総合表!$AQ$5:$AQ$66)&lt;ROW(価格・原価入力シート及び総合表!B16),"",INDEX(価格・原価入力シート及び総合表!$B$5:$B$66,MATCH(ROW(価格・原価入力シート及び総合表!W16),価格・原価入力シート及び総合表!$AQ$5:$AQ$66,0)))</f>
        <v/>
      </c>
      <c r="Z18" s="115" t="str">
        <f ca="1">IF(MAX(価格・原価入力シート及び総合表!$AQ$5:$AQ$66)&lt;ROW(価格・原価入力シート及び総合表!B34),"",INDEX(価格・原価入力シート及び総合表!$B$5:$B$66,MATCH(ROW(価格・原価入力シート及び総合表!W34),価格・原価入力シート及び総合表!$AQ$5:$AQ$66,0)))</f>
        <v/>
      </c>
      <c r="AA18" s="114" t="str">
        <f ca="1">IF(MAX(価格・原価入力シート及び総合表!$AS$5:$AS$66)&lt;ROW(価格・原価入力シート及び総合表!C16),"",INDEX(価格・原価入力シート及び総合表!$B$5:$B$66,MATCH(ROW(価格・原価入力シート及び総合表!X16),価格・原価入力シート及び総合表!$AS$5:$AS$66,0)))</f>
        <v/>
      </c>
      <c r="AB18" s="115" t="str">
        <f ca="1">IF(MAX(価格・原価入力シート及び総合表!$AS$5:$AS$66)&lt;ROW(価格・原価入力シート及び総合表!C34),"",INDEX(価格・原価入力シート及び総合表!$B$5:$B$66,MATCH(ROW(価格・原価入力シート及び総合表!X34),価格・原価入力シート及び総合表!$AS$5:$AS$66,0)))</f>
        <v/>
      </c>
    </row>
    <row r="19" spans="1:28" s="110" customFormat="1" ht="21.75" customHeight="1">
      <c r="A19" s="135" t="str">
        <f ca="1">IF(MAX(価格・原価入力シート及び総合表!$R$5:$R$66)&lt;ROW(価格・原価入力シート及び総合表!B18),"",INDEX(価格・原価入力シート及び総合表!$B$5:$B$66,MATCH(ROW(価格・原価入力シート及び総合表!R17),価格・原価入力シート及び総合表!$R$5:$R$66,0)))</f>
        <v>こここ</v>
      </c>
      <c r="C19" s="185"/>
      <c r="D19" s="187"/>
      <c r="E19" s="114" t="str">
        <f ca="1">IF(MAX(価格・原価入力シート及び総合表!$W$5:$W$66)&lt;ROW(価格・原価入力シート及び総合表!A17),"",INDEX(価格・原価入力シート及び総合表!$B$5:$B$66,MATCH(ROW(価格・原価入力シート及び総合表!V17),価格・原価入力シート及び総合表!$W$5:$W$66,0)))</f>
        <v>こここ</v>
      </c>
      <c r="F19" s="115" t="str">
        <f ca="1">IF(MAX(価格・原価入力シート及び総合表!$W$5:$W$66)&lt;ROW(価格・原価入力シート及び総合表!A35),"",INDEX(価格・原価入力シート及び総合表!$B$5:$B$66,MATCH(ROW(価格・原価入力シート及び総合表!V35),価格・原価入力シート及び総合表!$W$5:$W$66,0)))</f>
        <v>こここ</v>
      </c>
      <c r="G19" s="114" t="str">
        <f ca="1">IF(MAX(価格・原価入力シート及び総合表!$Y$5:$Y$66)&lt;ROW(価格・原価入力シート及び総合表!A17),"",INDEX(価格・原価入力シート及び総合表!$B$5:$B$66,MATCH(ROW(価格・原価入力シート及び総合表!V17),価格・原価入力シート及び総合表!$Y$5:$Y$66,0)))</f>
        <v/>
      </c>
      <c r="H19" s="115" t="str">
        <f ca="1">IF(MAX(価格・原価入力シート及び総合表!$Y$5:$Y$66)&lt;ROW(価格・原価入力シート及び総合表!A35),"",INDEX(価格・原価入力シート及び総合表!$B$5:$B$66,MATCH(ROW(価格・原価入力シート及び総合表!V35),価格・原価入力シート及び総合表!$Y$5:$Y$66,0)))</f>
        <v/>
      </c>
      <c r="I19" s="114" t="str">
        <f ca="1">IF(MAX(価格・原価入力シート及び総合表!$AA$5:$AA$66)&lt;ROW(価格・原価入力シート及び総合表!B17),"",INDEX(価格・原価入力シート及び総合表!$B$5:$B$66,MATCH(ROW(価格・原価入力シート及び総合表!W17),価格・原価入力シート及び総合表!$AA$5:$AA$66,0)))</f>
        <v/>
      </c>
      <c r="J19" s="115" t="str">
        <f ca="1">IF(MAX(価格・原価入力シート及び総合表!$AA$5:$AA$66)&lt;ROW(価格・原価入力シート及び総合表!B35),"",INDEX(価格・原価入力シート及び総合表!$B$5:$B$66,MATCH(ROW(価格・原価入力シート及び総合表!W35),価格・原価入力シート及び総合表!$AA$5:$AA$66,0)))</f>
        <v/>
      </c>
      <c r="L19" s="190"/>
      <c r="M19" s="177"/>
      <c r="N19" s="114" t="str">
        <f ca="1">IF(MAX(価格・原価入力シート及び総合表!$AF$5:$AF$66)&lt;ROW(価格・原価入力シート及び総合表!A17),"",INDEX(価格・原価入力シート及び総合表!$B$5:$B$66,MATCH(ROW(価格・原価入力シート及び総合表!V17),価格・原価入力シート及び総合表!$AF$5:$AF$66,0)))</f>
        <v>bbb</v>
      </c>
      <c r="O19" s="115" t="str">
        <f ca="1">IF(MAX(価格・原価入力シート及び総合表!$AF$5:$AF$66)&lt;ROW(価格・原価入力シート及び総合表!A35),"",INDEX(価格・原価入力シート及び総合表!$B$5:$B$66,MATCH(ROW(価格・原価入力シート及び総合表!V35),価格・原価入力シート及び総合表!$AF$5:$AF$66,0)))</f>
        <v>eeeee</v>
      </c>
      <c r="P19" s="114" t="str">
        <f ca="1">IF(MAX(価格・原価入力シート及び総合表!$AH$5:$AH$66)&lt;ROW(価格・原価入力シート及び総合表!B17),"",INDEX(価格・原価入力シート及び総合表!$B$5:$B$66,MATCH(ROW(価格・原価入力シート及び総合表!W17),価格・原価入力シート及び総合表!$AH$5:$AH$66,0)))</f>
        <v/>
      </c>
      <c r="Q19" s="115" t="str">
        <f ca="1">IF(MAX(価格・原価入力シート及び総合表!$AH$5:$AH$66)&lt;ROW(価格・原価入力シート及び総合表!B35),"",INDEX(価格・原価入力シート及び総合表!$B$5:$B$66,MATCH(ROW(価格・原価入力シート及び総合表!W35),価格・原価入力シート及び総合表!$AH$5:$AH$66,0)))</f>
        <v/>
      </c>
      <c r="R19" s="114" t="str">
        <f ca="1">IF(MAX(価格・原価入力シート及び総合表!$AJ$5:$AJ$66)&lt;ROW(価格・原価入力シート及び総合表!C17),"",INDEX(価格・原価入力シート及び総合表!$B$5:$B$66,MATCH(ROW(価格・原価入力シート及び総合表!X17),価格・原価入力シート及び総合表!$AJ$5:$AJ$66,0)))</f>
        <v/>
      </c>
      <c r="S19" s="115" t="str">
        <f ca="1">IF(MAX(価格・原価入力シート及び総合表!$AJ$5:$AJ$66)&lt;ROW(価格・原価入力シート及び総合表!C35),"",INDEX(価格・原価入力シート及び総合表!$B$5:$B$66,MATCH(ROW(価格・原価入力シート及び総合表!X35),価格・原価入力シート及び総合表!$AJ$5:$AJ$66,0)))</f>
        <v/>
      </c>
      <c r="U19" s="190"/>
      <c r="V19" s="177"/>
      <c r="W19" s="114" t="str">
        <f ca="1">IF(MAX(価格・原価入力シート及び総合表!$AO$5:$AO$66)&lt;ROW(価格・原価入力シート及び総合表!A17),"",INDEX(価格・原価入力シート及び総合表!$B$5:$B$66,MATCH(ROW(価格・原価入力シート及び総合表!V17),価格・原価入力シート及び総合表!$AO$5:$AO$66,0)))</f>
        <v>bbb</v>
      </c>
      <c r="X19" s="116" t="str">
        <f ca="1">IF(MAX(価格・原価入力シート及び総合表!$AO$5:$AO$66)&lt;ROW(価格・原価入力シート及び総合表!A35),"",INDEX(価格・原価入力シート及び総合表!$B$5:$B$66,MATCH(ROW(価格・原価入力シート及び総合表!V35),価格・原価入力シート及び総合表!$AO$5:$AO$66,0)))</f>
        <v>eeeee</v>
      </c>
      <c r="Y19" s="114" t="str">
        <f ca="1">IF(MAX(価格・原価入力シート及び総合表!$AQ$5:$AQ$66)&lt;ROW(価格・原価入力シート及び総合表!B17),"",INDEX(価格・原価入力シート及び総合表!$B$5:$B$66,MATCH(ROW(価格・原価入力シート及び総合表!W17),価格・原価入力シート及び総合表!$AQ$5:$AQ$66,0)))</f>
        <v/>
      </c>
      <c r="Z19" s="115" t="str">
        <f ca="1">IF(MAX(価格・原価入力シート及び総合表!$AQ$5:$AQ$66)&lt;ROW(価格・原価入力シート及び総合表!B35),"",INDEX(価格・原価入力シート及び総合表!$B$5:$B$66,MATCH(ROW(価格・原価入力シート及び総合表!W35),価格・原価入力シート及び総合表!$AQ$5:$AQ$66,0)))</f>
        <v/>
      </c>
      <c r="AA19" s="114" t="str">
        <f ca="1">IF(MAX(価格・原価入力シート及び総合表!$AS$5:$AS$66)&lt;ROW(価格・原価入力シート及び総合表!C17),"",INDEX(価格・原価入力シート及び総合表!$B$5:$B$66,MATCH(ROW(価格・原価入力シート及び総合表!X17),価格・原価入力シート及び総合表!$AS$5:$AS$66,0)))</f>
        <v/>
      </c>
      <c r="AB19" s="115" t="str">
        <f ca="1">IF(MAX(価格・原価入力シート及び総合表!$AS$5:$AS$66)&lt;ROW(価格・原価入力シート及び総合表!C35),"",INDEX(価格・原価入力シート及び総合表!$B$5:$B$66,MATCH(ROW(価格・原価入力シート及び総合表!X35),価格・原価入力シート及び総合表!$AS$5:$AS$66,0)))</f>
        <v/>
      </c>
    </row>
    <row r="20" spans="1:28" s="110" customFormat="1" ht="21.75" customHeight="1">
      <c r="A20" s="135" t="str">
        <f ca="1">IF(MAX(価格・原価入力シート及び総合表!$R$5:$R$66)&lt;ROW(価格・原価入力シート及び総合表!B19),"",INDEX(価格・原価入力シート及び総合表!$B$5:$B$66,MATCH(ROW(価格・原価入力シート及び総合表!R18),価格・原価入力シート及び総合表!$R$5:$R$66,0)))</f>
        <v>ししし</v>
      </c>
      <c r="C20" s="185"/>
      <c r="D20" s="188"/>
      <c r="E20" s="117" t="str">
        <f ca="1">IF(MAX(価格・原価入力シート及び総合表!$W$5:$W$66)&lt;ROW(価格・原価入力シート及び総合表!A18),"",INDEX(価格・原価入力シート及び総合表!$B$5:$B$66,MATCH(ROW(価格・原価入力シート及び総合表!V18),価格・原価入力シート及び総合表!$W$5:$W$66,0)))</f>
        <v>ししし</v>
      </c>
      <c r="F20" s="118" t="str">
        <f ca="1">IF(MAX(価格・原価入力シート及び総合表!$W$5:$W$66)&lt;ROW(価格・原価入力シート及び総合表!A36),"",INDEX(価格・原価入力シート及び総合表!$B$5:$B$66,MATCH(ROW(価格・原価入力シート及び総合表!V36),価格・原価入力シート及び総合表!$W$5:$W$66,0)))</f>
        <v>ししし</v>
      </c>
      <c r="G20" s="117" t="str">
        <f ca="1">IF(MAX(価格・原価入力シート及び総合表!$Y$5:$Y$66)&lt;ROW(価格・原価入力シート及び総合表!A18),"",INDEX(価格・原価入力シート及び総合表!$B$5:$B$66,MATCH(ROW(価格・原価入力シート及び総合表!V18),価格・原価入力シート及び総合表!$Y$5:$Y$66,0)))</f>
        <v/>
      </c>
      <c r="H20" s="118" t="str">
        <f ca="1">IF(MAX(価格・原価入力シート及び総合表!$Y$5:$Y$66)&lt;ROW(価格・原価入力シート及び総合表!A36),"",INDEX(価格・原価入力シート及び総合表!$B$5:$B$66,MATCH(ROW(価格・原価入力シート及び総合表!V36),価格・原価入力シート及び総合表!$Y$5:$Y$66,0)))</f>
        <v/>
      </c>
      <c r="I20" s="117" t="str">
        <f ca="1">IF(MAX(価格・原価入力シート及び総合表!$AA$5:$AA$66)&lt;ROW(価格・原価入力シート及び総合表!B18),"",INDEX(価格・原価入力シート及び総合表!$B$5:$B$66,MATCH(ROW(価格・原価入力シート及び総合表!W18),価格・原価入力シート及び総合表!$AA$5:$AA$66,0)))</f>
        <v/>
      </c>
      <c r="J20" s="118" t="str">
        <f ca="1">IF(MAX(価格・原価入力シート及び総合表!$AA$5:$AA$66)&lt;ROW(価格・原価入力シート及び総合表!B36),"",INDEX(価格・原価入力シート及び総合表!$B$5:$B$66,MATCH(ROW(価格・原価入力シート及び総合表!W36),価格・原価入力シート及び総合表!$AA$5:$AA$66,0)))</f>
        <v/>
      </c>
      <c r="L20" s="190"/>
      <c r="M20" s="178"/>
      <c r="N20" s="117" t="str">
        <f ca="1">IF(MAX(価格・原価入力シート及び総合表!$AF$5:$AF$66)&lt;ROW(価格・原価入力シート及び総合表!A18),"",INDEX(価格・原価入力シート及び総合表!$B$5:$B$66,MATCH(ROW(価格・原価入力シート及び総合表!V18),価格・原価入力シート及び総合表!$AF$5:$AF$66,0)))</f>
        <v>cc</v>
      </c>
      <c r="O20" s="118" t="str">
        <f ca="1">IF(MAX(価格・原価入力シート及び総合表!$AF$5:$AF$66)&lt;ROW(価格・原価入力シート及び総合表!A36),"",INDEX(価格・原価入力シート及び総合表!$B$5:$B$66,MATCH(ROW(価格・原価入力シート及び総合表!V36),価格・原価入力シート及び総合表!$AF$5:$AF$66,0)))</f>
        <v>ffff</v>
      </c>
      <c r="P20" s="117" t="str">
        <f ca="1">IF(MAX(価格・原価入力シート及び総合表!$AH$5:$AH$66)&lt;ROW(価格・原価入力シート及び総合表!B18),"",INDEX(価格・原価入力シート及び総合表!$B$5:$B$66,MATCH(ROW(価格・原価入力シート及び総合表!W18),価格・原価入力シート及び総合表!$AH$5:$AH$66,0)))</f>
        <v/>
      </c>
      <c r="Q20" s="118" t="str">
        <f ca="1">IF(MAX(価格・原価入力シート及び総合表!$AH$5:$AH$66)&lt;ROW(価格・原価入力シート及び総合表!B36),"",INDEX(価格・原価入力シート及び総合表!$B$5:$B$66,MATCH(ROW(価格・原価入力シート及び総合表!W36),価格・原価入力シート及び総合表!$AH$5:$AH$66,0)))</f>
        <v/>
      </c>
      <c r="R20" s="117" t="str">
        <f ca="1">IF(MAX(価格・原価入力シート及び総合表!$AJ$5:$AJ$66)&lt;ROW(価格・原価入力シート及び総合表!C18),"",INDEX(価格・原価入力シート及び総合表!$B$5:$B$66,MATCH(ROW(価格・原価入力シート及び総合表!X18),価格・原価入力シート及び総合表!$AJ$5:$AJ$66,0)))</f>
        <v/>
      </c>
      <c r="S20" s="118" t="str">
        <f ca="1">IF(MAX(価格・原価入力シート及び総合表!$AJ$5:$AJ$66)&lt;ROW(価格・原価入力シート及び総合表!C36),"",INDEX(価格・原価入力シート及び総合表!$B$5:$B$66,MATCH(ROW(価格・原価入力シート及び総合表!X36),価格・原価入力シート及び総合表!$AJ$5:$AJ$66,0)))</f>
        <v/>
      </c>
      <c r="U20" s="190"/>
      <c r="V20" s="178"/>
      <c r="W20" s="117" t="str">
        <f ca="1">IF(MAX(価格・原価入力シート及び総合表!$AO$5:$AO$66)&lt;ROW(価格・原価入力シート及び総合表!A18),"",INDEX(価格・原価入力シート及び総合表!$B$5:$B$66,MATCH(ROW(価格・原価入力シート及び総合表!V18),価格・原価入力シート及び総合表!$AO$5:$AO$66,0)))</f>
        <v>cc</v>
      </c>
      <c r="X20" s="119" t="str">
        <f ca="1">IF(MAX(価格・原価入力シート及び総合表!$AO$5:$AO$66)&lt;ROW(価格・原価入力シート及び総合表!A36),"",INDEX(価格・原価入力シート及び総合表!$B$5:$B$66,MATCH(ROW(価格・原価入力シート及び総合表!V36),価格・原価入力シート及び総合表!$AO$5:$AO$66,0)))</f>
        <v>ffff</v>
      </c>
      <c r="Y20" s="117" t="str">
        <f ca="1">IF(MAX(価格・原価入力シート及び総合表!$AQ$5:$AQ$66)&lt;ROW(価格・原価入力シート及び総合表!B18),"",INDEX(価格・原価入力シート及び総合表!$B$5:$B$66,MATCH(ROW(価格・原価入力シート及び総合表!W18),価格・原価入力シート及び総合表!$AQ$5:$AQ$66,0)))</f>
        <v/>
      </c>
      <c r="Z20" s="118" t="str">
        <f ca="1">IF(MAX(価格・原価入力シート及び総合表!$AQ$5:$AQ$66)&lt;ROW(価格・原価入力シート及び総合表!B36),"",INDEX(価格・原価入力シート及び総合表!$B$5:$B$66,MATCH(ROW(価格・原価入力シート及び総合表!W36),価格・原価入力シート及び総合表!$AQ$5:$AQ$66,0)))</f>
        <v/>
      </c>
      <c r="AA20" s="117" t="str">
        <f ca="1">IF(MAX(価格・原価入力シート及び総合表!$AS$5:$AS$66)&lt;ROW(価格・原価入力シート及び総合表!C18),"",INDEX(価格・原価入力シート及び総合表!$B$5:$B$66,MATCH(ROW(価格・原価入力シート及び総合表!X18),価格・原価入力シート及び総合表!$AS$5:$AS$66,0)))</f>
        <v/>
      </c>
      <c r="AB20" s="118" t="str">
        <f ca="1">IF(MAX(価格・原価入力シート及び総合表!$AS$5:$AS$66)&lt;ROW(価格・原価入力シート及び総合表!C36),"",INDEX(価格・原価入力シート及び総合表!$B$5:$B$66,MATCH(ROW(価格・原価入力シート及び総合表!X36),価格・原価入力シート及び総合表!$AS$5:$AS$66,0)))</f>
        <v/>
      </c>
    </row>
    <row r="21" spans="1:28" s="110" customFormat="1" ht="21.75" customHeight="1">
      <c r="A21" s="135" t="str">
        <f ca="1">IF(MAX(価格・原価入力シート及び総合表!$R$5:$R$66)&lt;ROW(価格・原価入力シート及び総合表!B20),"",INDEX(価格・原価入力シート及び総合表!$B$5:$B$66,MATCH(ROW(価格・原価入力シート及び総合表!R19),価格・原価入力シート及び総合表!$R$5:$R$66,0)))</f>
        <v>いいい</v>
      </c>
      <c r="C21" s="185"/>
      <c r="D21" s="186" t="s">
        <v>18</v>
      </c>
      <c r="E21" s="111" t="str">
        <f ca="1">IF(MAX(価格・原価入力シート及び総合表!$X$5:$X$66)&lt;ROW(価格・原価入力シート及び総合表!B1),"",INDEX(価格・原価入力シート及び総合表!$B$5:$B$66,MATCH(ROW(価格・原価入力シート及び総合表!W1),価格・原価入力シート及び総合表!$X$5:$X$66,0)))</f>
        <v>dddd</v>
      </c>
      <c r="F21" s="112" t="str">
        <f ca="1">IF(MAX(価格・原価入力シート及び総合表!$X$5:$X$66)&lt;ROW(価格・原価入力シート及び総合表!B19),"",INDEX(価格・原価入力シート及び総合表!$B$5:$B$66,MATCH(ROW(価格・原価入力シート及び総合表!W19),価格・原価入力シート及び総合表!$X$5:$X$66,0)))</f>
        <v>dddd</v>
      </c>
      <c r="G21" s="111" t="str">
        <f ca="1">IF(MAX(価格・原価入力シート及び総合表!$AB$5:$AB$66)&lt;ROW(価格・原価入力シート及び総合表!C1),"",INDEX(価格・原価入力シート及び総合表!$B$5:$B$66,MATCH(ROW(価格・原価入力シート及び総合表!X1),価格・原価入力シート及び総合表!$AB$5:$AB$66,0)))</f>
        <v>さささ</v>
      </c>
      <c r="H21" s="112" t="str">
        <f ca="1">IF(MAX(価格・原価入力シート及び総合表!$AB$5:$AB$66)&lt;ROW(価格・原価入力シート及び総合表!C19),"",INDEX(価格・原価入力シート及び総合表!$B$5:$B$66,MATCH(ROW(価格・原価入力シート及び総合表!X19),価格・原価入力シート及び総合表!$AB$5:$AB$66,0)))</f>
        <v/>
      </c>
      <c r="I21" s="111" t="str">
        <f ca="1">IF(MAX(価格・原価入力シート及び総合表!$AD$5:$AD$66)&lt;ROW(価格・原価入力シート及び総合表!D1),"",INDEX(価格・原価入力シート及び総合表!$B$5:$B$66,MATCH(ROW(価格・原価入力シート及び総合表!Y1),価格・原価入力シート及び総合表!$AD$5:$AD$66,0)))</f>
        <v/>
      </c>
      <c r="J21" s="112" t="str">
        <f ca="1">IF(MAX(価格・原価入力シート及び総合表!$AD$5:$AD$66)&lt;ROW(価格・原価入力シート及び総合表!D19),"",INDEX(価格・原価入力シート及び総合表!$B$5:$B$66,MATCH(ROW(価格・原価入力シート及び総合表!Y19),価格・原価入力シート及び総合表!$AD$5:$AD$66,0)))</f>
        <v/>
      </c>
      <c r="L21" s="190"/>
      <c r="M21" s="176" t="s">
        <v>18</v>
      </c>
      <c r="N21" s="111" t="str">
        <f ca="1">IF(MAX(価格・原価入力シート及び総合表!$AG$5:$AG$66)&lt;ROW(価格・原価入力シート及び総合表!A1),"",INDEX(価格・原価入力シート及び総合表!$B$5:$B$66,MATCH(ROW(価格・原価入力シート及び総合表!V1),価格・原価入力シート及び総合表!$AG$5:$AG$66,0)))</f>
        <v/>
      </c>
      <c r="O21" s="112" t="str">
        <f ca="1">IF(MAX(価格・原価入力シート及び総合表!$AG$5:$AG$66)&lt;ROW(価格・原価入力シート及び総合表!A19),"",INDEX(価格・原価入力シート及び総合表!$B$5:$B$66,MATCH(ROW(価格・原価入力シート及び総合表!V19),価格・原価入力シート及び総合表!$AG$5:$AG$66,0)))</f>
        <v/>
      </c>
      <c r="P21" s="111" t="str">
        <f ca="1">IF(MAX(価格・原価入力シート及び総合表!$AK$5:$AK$66)&lt;ROW(価格・原価入力シート及び総合表!B1),"",INDEX(価格・原価入力シート及び総合表!$B$5:$B$66,MATCH(ROW(価格・原価入力シート及び総合表!W1),価格・原価入力シート及び総合表!$AK$5:$AK$66,0)))</f>
        <v>さささ</v>
      </c>
      <c r="Q21" s="112" t="str">
        <f ca="1">IF(MAX(価格・原価入力シート及び総合表!$AK$5:$AK$66)&lt;ROW(価格・原価入力シート及び総合表!B19),"",INDEX(価格・原価入力シート及び総合表!$B$5:$B$66,MATCH(ROW(価格・原価入力シート及び総合表!W19),価格・原価入力シート及び総合表!$AK$5:$AK$66,0)))</f>
        <v/>
      </c>
      <c r="R21" s="111" t="str">
        <f ca="1">IF(MAX(価格・原価入力シート及び総合表!$AM$5:$AM$66)&lt;ROW(価格・原価入力シート及び総合表!C1),"",INDEX(価格・原価入力シート及び総合表!$B$5:$B$66,MATCH(ROW(価格・原価入力シート及び総合表!X1),価格・原価入力シート及び総合表!$AM$5:$AM$66,0)))</f>
        <v/>
      </c>
      <c r="S21" s="112" t="str">
        <f ca="1">IF(MAX(価格・原価入力シート及び総合表!$AM$5:$AM$66)&lt;ROW(価格・原価入力シート及び総合表!C19),"",INDEX(価格・原価入力シート及び総合表!$B$5:$B$66,MATCH(ROW(価格・原価入力シート及び総合表!X19),価格・原価入力シート及び総合表!$AM$5:$AM$66,0)))</f>
        <v/>
      </c>
      <c r="U21" s="190"/>
      <c r="V21" s="176" t="s">
        <v>18</v>
      </c>
      <c r="W21" s="111" t="str">
        <f ca="1">IF(MAX(価格・原価入力シート及び総合表!$AP$5:$AP$66)&lt;ROW(価格・原価入力シート及び総合表!A1),"",INDEX(価格・原価入力シート及び総合表!$B$5:$B$66,MATCH(ROW(価格・原価入力シート及び総合表!V1),価格・原価入力シート及び総合表!$AP$5:$AP$66,0)))</f>
        <v/>
      </c>
      <c r="X21" s="113" t="str">
        <f ca="1">IF(MAX(価格・原価入力シート及び総合表!$AP$5:$AP$66)&lt;ROW(価格・原価入力シート及び総合表!A19),"",INDEX(価格・原価入力シート及び総合表!$B$5:$B$66,MATCH(ROW(価格・原価入力シート及び総合表!V19),価格・原価入力シート及び総合表!$AP$5:$AP$66,0)))</f>
        <v/>
      </c>
      <c r="Y21" s="111" t="str">
        <f ca="1">IF(MAX(価格・原価入力シート及び総合表!$AT$5:$AT$66)&lt;ROW(価格・原価入力シート及び総合表!B1),"",INDEX(価格・原価入力シート及び総合表!$B$5:$B$66,MATCH(ROW(価格・原価入力シート及び総合表!W1),価格・原価入力シート及び総合表!$AT$5:$AT$66,0)))</f>
        <v>さささ</v>
      </c>
      <c r="Z21" s="112" t="str">
        <f ca="1">IF(MAX(価格・原価入力シート及び総合表!$AT$5:$AT$66)&lt;ROW(価格・原価入力シート及び総合表!B19),"",INDEX(価格・原価入力シート及び総合表!$B$5:$B$66,MATCH(ROW(価格・原価入力シート及び総合表!W19),価格・原価入力シート及び総合表!$AT$5:$AT$66,0)))</f>
        <v/>
      </c>
      <c r="AA21" s="111" t="str">
        <f ca="1">IF(MAX(価格・原価入力シート及び総合表!$AV$5:$AV$66)&lt;ROW(価格・原価入力シート及び総合表!C1),"",INDEX(価格・原価入力シート及び総合表!$B$5:$B$66,MATCH(ROW(価格・原価入力シート及び総合表!X1),価格・原価入力シート及び総合表!$AV$5:$AV$66,0)))</f>
        <v/>
      </c>
      <c r="AB21" s="112" t="str">
        <f ca="1">IF(MAX(価格・原価入力シート及び総合表!$AV$5:$AV$66)&lt;ROW(価格・原価入力シート及び総合表!C19),"",INDEX(価格・原価入力シート及び総合表!$B$5:$B$66,MATCH(ROW(価格・原価入力シート及び総合表!X19),価格・原価入力シート及び総合表!$AV$5:$AV$66,0)))</f>
        <v/>
      </c>
    </row>
    <row r="22" spans="1:28" s="110" customFormat="1" ht="21.75" customHeight="1">
      <c r="A22" s="135" t="str">
        <f ca="1">IF(MAX(価格・原価入力シート及び総合表!$R$5:$R$66)&lt;ROW(価格・原価入力シート及び総合表!B21),"",INDEX(価格・原価入力シート及び総合表!$B$5:$B$66,MATCH(ROW(価格・原価入力シート及び総合表!R20),価格・原価入力シート及び総合表!$R$5:$R$66,0)))</f>
        <v>bbb</v>
      </c>
      <c r="C22" s="185"/>
      <c r="D22" s="187"/>
      <c r="E22" s="114" t="str">
        <f ca="1">IF(MAX(価格・原価入力シート及び総合表!$X$5:$X$66)&lt;ROW(価格・原価入力シート及び総合表!B2),"",INDEX(価格・原価入力シート及び総合表!$B$5:$B$66,MATCH(ROW(価格・原価入力シート及び総合表!W2),価格・原価入力シート及び総合表!$X$5:$X$66,0)))</f>
        <v>ababa</v>
      </c>
      <c r="F22" s="115" t="str">
        <f ca="1">IF(MAX(価格・原価入力シート及び総合表!$X$5:$X$66)&lt;ROW(価格・原価入力シート及び総合表!B20),"",INDEX(価格・原価入力シート及び総合表!$B$5:$B$66,MATCH(ROW(価格・原価入力シート及び総合表!W20),価格・原価入力シート及び総合表!$X$5:$X$66,0)))</f>
        <v>ababa</v>
      </c>
      <c r="G22" s="114" t="str">
        <f ca="1">IF(MAX(価格・原価入力シート及び総合表!$AB$5:$AB$66)&lt;ROW(価格・原価入力シート及び総合表!C2),"",INDEX(価格・原価入力シート及び総合表!$B$5:$B$66,MATCH(ROW(価格・原価入力シート及び総合表!X2),価格・原価入力シート及び総合表!$AB$5:$AB$66,0)))</f>
        <v>さささ</v>
      </c>
      <c r="H22" s="115" t="str">
        <f ca="1">IF(MAX(価格・原価入力シート及び総合表!$AB$5:$AB$66)&lt;ROW(価格・原価入力シート及び総合表!C20),"",INDEX(価格・原価入力シート及び総合表!$B$5:$B$66,MATCH(ROW(価格・原価入力シート及び総合表!X20),価格・原価入力シート及び総合表!$AB$5:$AB$66,0)))</f>
        <v/>
      </c>
      <c r="I22" s="114" t="str">
        <f ca="1">IF(MAX(価格・原価入力シート及び総合表!$AD$5:$AD$66)&lt;ROW(価格・原価入力シート及び総合表!D2),"",INDEX(価格・原価入力シート及び総合表!$B$5:$B$66,MATCH(ROW(価格・原価入力シート及び総合表!Y2),価格・原価入力シート及び総合表!$AD$5:$AD$66,0)))</f>
        <v/>
      </c>
      <c r="J22" s="115" t="str">
        <f ca="1">IF(MAX(価格・原価入力シート及び総合表!$AD$5:$AD$66)&lt;ROW(価格・原価入力シート及び総合表!D20),"",INDEX(価格・原価入力シート及び総合表!$B$5:$B$66,MATCH(ROW(価格・原価入力シート及び総合表!Y20),価格・原価入力シート及び総合表!$AD$5:$AD$66,0)))</f>
        <v/>
      </c>
      <c r="L22" s="190"/>
      <c r="M22" s="177"/>
      <c r="N22" s="114" t="str">
        <f ca="1">IF(MAX(価格・原価入力シート及び総合表!$AG$5:$AG$66)&lt;ROW(価格・原価入力シート及び総合表!A2),"",INDEX(価格・原価入力シート及び総合表!$B$5:$B$66,MATCH(ROW(価格・原価入力シート及び総合表!V2),価格・原価入力シート及び総合表!$AG$5:$AG$66,0)))</f>
        <v/>
      </c>
      <c r="O22" s="115" t="str">
        <f ca="1">IF(MAX(価格・原価入力シート及び総合表!$AG$5:$AG$66)&lt;ROW(価格・原価入力シート及び総合表!A20),"",INDEX(価格・原価入力シート及び総合表!$B$5:$B$66,MATCH(ROW(価格・原価入力シート及び総合表!V20),価格・原価入力シート及び総合表!$AG$5:$AG$66,0)))</f>
        <v/>
      </c>
      <c r="P22" s="114" t="str">
        <f ca="1">IF(MAX(価格・原価入力シート及び総合表!$AK$5:$AK$66)&lt;ROW(価格・原価入力シート及び総合表!B2),"",INDEX(価格・原価入力シート及び総合表!$B$5:$B$66,MATCH(ROW(価格・原価入力シート及び総合表!W2),価格・原価入力シート及び総合表!$AK$5:$AK$66,0)))</f>
        <v>さささ</v>
      </c>
      <c r="Q22" s="115" t="str">
        <f ca="1">IF(MAX(価格・原価入力シート及び総合表!$AK$5:$AK$66)&lt;ROW(価格・原価入力シート及び総合表!B20),"",INDEX(価格・原価入力シート及び総合表!$B$5:$B$66,MATCH(ROW(価格・原価入力シート及び総合表!W20),価格・原価入力シート及び総合表!$AK$5:$AK$66,0)))</f>
        <v/>
      </c>
      <c r="R22" s="114" t="str">
        <f ca="1">IF(MAX(価格・原価入力シート及び総合表!$AM$5:$AM$66)&lt;ROW(価格・原価入力シート及び総合表!C2),"",INDEX(価格・原価入力シート及び総合表!$B$5:$B$66,MATCH(ROW(価格・原価入力シート及び総合表!X2),価格・原価入力シート及び総合表!$AM$5:$AM$66,0)))</f>
        <v/>
      </c>
      <c r="S22" s="115" t="str">
        <f ca="1">IF(MAX(価格・原価入力シート及び総合表!$AM$5:$AM$66)&lt;ROW(価格・原価入力シート及び総合表!C20),"",INDEX(価格・原価入力シート及び総合表!$B$5:$B$66,MATCH(ROW(価格・原価入力シート及び総合表!X20),価格・原価入力シート及び総合表!$AM$5:$AM$66,0)))</f>
        <v/>
      </c>
      <c r="U22" s="190"/>
      <c r="V22" s="177"/>
      <c r="W22" s="114" t="str">
        <f ca="1">IF(MAX(価格・原価入力シート及び総合表!$AP$5:$AP$66)&lt;ROW(価格・原価入力シート及び総合表!A2),"",INDEX(価格・原価入力シート及び総合表!$B$5:$B$66,MATCH(ROW(価格・原価入力シート及び総合表!V2),価格・原価入力シート及び総合表!$AP$5:$AP$66,0)))</f>
        <v/>
      </c>
      <c r="X22" s="116" t="str">
        <f ca="1">IF(MAX(価格・原価入力シート及び総合表!$AP$5:$AP$66)&lt;ROW(価格・原価入力シート及び総合表!A20),"",INDEX(価格・原価入力シート及び総合表!$B$5:$B$66,MATCH(ROW(価格・原価入力シート及び総合表!V20),価格・原価入力シート及び総合表!$AP$5:$AP$66,0)))</f>
        <v/>
      </c>
      <c r="Y22" s="114" t="str">
        <f ca="1">IF(MAX(価格・原価入力シート及び総合表!$AT$5:$AT$66)&lt;ROW(価格・原価入力シート及び総合表!B2),"",INDEX(価格・原価入力シート及び総合表!$B$5:$B$66,MATCH(ROW(価格・原価入力シート及び総合表!W2),価格・原価入力シート及び総合表!$AT$5:$AT$66,0)))</f>
        <v>さささ</v>
      </c>
      <c r="Z22" s="115" t="str">
        <f ca="1">IF(MAX(価格・原価入力シート及び総合表!$AT$5:$AT$66)&lt;ROW(価格・原価入力シート及び総合表!B20),"",INDEX(価格・原価入力シート及び総合表!$B$5:$B$66,MATCH(ROW(価格・原価入力シート及び総合表!W20),価格・原価入力シート及び総合表!$AT$5:$AT$66,0)))</f>
        <v/>
      </c>
      <c r="AA22" s="114" t="str">
        <f ca="1">IF(MAX(価格・原価入力シート及び総合表!$AV$5:$AV$66)&lt;ROW(価格・原価入力シート及び総合表!C2),"",INDEX(価格・原価入力シート及び総合表!$B$5:$B$66,MATCH(ROW(価格・原価入力シート及び総合表!X2),価格・原価入力シート及び総合表!$AV$5:$AV$66,0)))</f>
        <v/>
      </c>
      <c r="AB22" s="115" t="str">
        <f ca="1">IF(MAX(価格・原価入力シート及び総合表!$AV$5:$AV$66)&lt;ROW(価格・原価入力シート及び総合表!C20),"",INDEX(価格・原価入力シート及び総合表!$B$5:$B$66,MATCH(ROW(価格・原価入力シート及び総合表!X20),価格・原価入力シート及び総合表!$AV$5:$AV$66,0)))</f>
        <v/>
      </c>
    </row>
    <row r="23" spans="1:28" s="110" customFormat="1" ht="21.75" customHeight="1">
      <c r="A23" s="135" t="str">
        <f ca="1">IF(MAX(価格・原価入力シート及び総合表!$R$5:$R$66)&lt;ROW(価格・原価入力シート及び総合表!B22),"",INDEX(価格・原価入力シート及び総合表!$B$5:$B$66,MATCH(ROW(価格・原価入力シート及び総合表!R21),価格・原価入力シート及び総合表!$R$5:$R$66,0)))</f>
        <v>cc</v>
      </c>
      <c r="C23" s="185"/>
      <c r="D23" s="187"/>
      <c r="E23" s="114" t="str">
        <f ca="1">IF(MAX(価格・原価入力シート及び総合表!$X$5:$X$66)&lt;ROW(価格・原価入力シート及び総合表!B3),"",INDEX(価格・原価入力シート及び総合表!$B$5:$B$66,MATCH(ROW(価格・原価入力シート及び総合表!W3),価格・原価入力シート及び総合表!$X$5:$X$66,0)))</f>
        <v>あああ</v>
      </c>
      <c r="F23" s="115" t="str">
        <f ca="1">IF(MAX(価格・原価入力シート及び総合表!$X$5:$X$66)&lt;ROW(価格・原価入力シート及び総合表!B21),"",INDEX(価格・原価入力シート及び総合表!$B$5:$B$66,MATCH(ROW(価格・原価入力シート及び総合表!W21),価格・原価入力シート及び総合表!$X$5:$X$66,0)))</f>
        <v>あああ</v>
      </c>
      <c r="G23" s="114" t="str">
        <f ca="1">IF(MAX(価格・原価入力シート及び総合表!$AB$5:$AB$66)&lt;ROW(価格・原価入力シート及び総合表!C3),"",INDEX(価格・原価入力シート及び総合表!$B$5:$B$66,MATCH(ROW(価格・原価入力シート及び総合表!X3),価格・原価入力シート及び総合表!$AB$5:$AB$66,0)))</f>
        <v>さささ</v>
      </c>
      <c r="H23" s="115" t="str">
        <f ca="1">IF(MAX(価格・原価入力シート及び総合表!$AB$5:$AB$66)&lt;ROW(価格・原価入力シート及び総合表!C21),"",INDEX(価格・原価入力シート及び総合表!$B$5:$B$66,MATCH(ROW(価格・原価入力シート及び総合表!X21),価格・原価入力シート及び総合表!$AB$5:$AB$66,0)))</f>
        <v/>
      </c>
      <c r="I23" s="114" t="str">
        <f ca="1">IF(MAX(価格・原価入力シート及び総合表!$AD$5:$AD$66)&lt;ROW(価格・原価入力シート及び総合表!D3),"",INDEX(価格・原価入力シート及び総合表!$B$5:$B$66,MATCH(ROW(価格・原価入力シート及び総合表!Y3),価格・原価入力シート及び総合表!$AD$5:$AD$66,0)))</f>
        <v/>
      </c>
      <c r="J23" s="115" t="str">
        <f ca="1">IF(MAX(価格・原価入力シート及び総合表!$AD$5:$AD$66)&lt;ROW(価格・原価入力シート及び総合表!D21),"",INDEX(価格・原価入力シート及び総合表!$B$5:$B$66,MATCH(ROW(価格・原価入力シート及び総合表!Y21),価格・原価入力シート及び総合表!$AD$5:$AD$66,0)))</f>
        <v/>
      </c>
      <c r="L23" s="190"/>
      <c r="M23" s="177"/>
      <c r="N23" s="114" t="str">
        <f ca="1">IF(MAX(価格・原価入力シート及び総合表!$AG$5:$AG$66)&lt;ROW(価格・原価入力シート及び総合表!A3),"",INDEX(価格・原価入力シート及び総合表!$B$5:$B$66,MATCH(ROW(価格・原価入力シート及び総合表!V3),価格・原価入力シート及び総合表!$AG$5:$AG$66,0)))</f>
        <v/>
      </c>
      <c r="O23" s="115" t="str">
        <f ca="1">IF(MAX(価格・原価入力シート及び総合表!$AG$5:$AG$66)&lt;ROW(価格・原価入力シート及び総合表!A21),"",INDEX(価格・原価入力シート及び総合表!$B$5:$B$66,MATCH(ROW(価格・原価入力シート及び総合表!V21),価格・原価入力シート及び総合表!$AG$5:$AG$66,0)))</f>
        <v/>
      </c>
      <c r="P23" s="114" t="str">
        <f ca="1">IF(MAX(価格・原価入力シート及び総合表!$AK$5:$AK$66)&lt;ROW(価格・原価入力シート及び総合表!B3),"",INDEX(価格・原価入力シート及び総合表!$B$5:$B$66,MATCH(ROW(価格・原価入力シート及び総合表!W3),価格・原価入力シート及び総合表!$AK$5:$AK$66,0)))</f>
        <v>さささ</v>
      </c>
      <c r="Q23" s="115" t="str">
        <f ca="1">IF(MAX(価格・原価入力シート及び総合表!$AK$5:$AK$66)&lt;ROW(価格・原価入力シート及び総合表!B21),"",INDEX(価格・原価入力シート及び総合表!$B$5:$B$66,MATCH(ROW(価格・原価入力シート及び総合表!W21),価格・原価入力シート及び総合表!$AK$5:$AK$66,0)))</f>
        <v/>
      </c>
      <c r="R23" s="114" t="str">
        <f ca="1">IF(MAX(価格・原価入力シート及び総合表!$AM$5:$AM$66)&lt;ROW(価格・原価入力シート及び総合表!C3),"",INDEX(価格・原価入力シート及び総合表!$B$5:$B$66,MATCH(ROW(価格・原価入力シート及び総合表!X3),価格・原価入力シート及び総合表!$AM$5:$AM$66,0)))</f>
        <v/>
      </c>
      <c r="S23" s="115" t="str">
        <f ca="1">IF(MAX(価格・原価入力シート及び総合表!$AM$5:$AM$66)&lt;ROW(価格・原価入力シート及び総合表!C21),"",INDEX(価格・原価入力シート及び総合表!$B$5:$B$66,MATCH(ROW(価格・原価入力シート及び総合表!X21),価格・原価入力シート及び総合表!$AM$5:$AM$66,0)))</f>
        <v/>
      </c>
      <c r="U23" s="190"/>
      <c r="V23" s="177"/>
      <c r="W23" s="114" t="str">
        <f ca="1">IF(MAX(価格・原価入力シート及び総合表!$AP$5:$AP$66)&lt;ROW(価格・原価入力シート及び総合表!A3),"",INDEX(価格・原価入力シート及び総合表!$B$5:$B$66,MATCH(ROW(価格・原価入力シート及び総合表!V3),価格・原価入力シート及び総合表!$AP$5:$AP$66,0)))</f>
        <v/>
      </c>
      <c r="X23" s="116" t="str">
        <f ca="1">IF(MAX(価格・原価入力シート及び総合表!$AP$5:$AP$66)&lt;ROW(価格・原価入力シート及び総合表!A21),"",INDEX(価格・原価入力シート及び総合表!$B$5:$B$66,MATCH(ROW(価格・原価入力シート及び総合表!V21),価格・原価入力シート及び総合表!$AP$5:$AP$66,0)))</f>
        <v/>
      </c>
      <c r="Y23" s="114" t="str">
        <f ca="1">IF(MAX(価格・原価入力シート及び総合表!$AT$5:$AT$66)&lt;ROW(価格・原価入力シート及び総合表!B3),"",INDEX(価格・原価入力シート及び総合表!$B$5:$B$66,MATCH(ROW(価格・原価入力シート及び総合表!W3),価格・原価入力シート及び総合表!$AT$5:$AT$66,0)))</f>
        <v>さささ</v>
      </c>
      <c r="Z23" s="115" t="str">
        <f ca="1">IF(MAX(価格・原価入力シート及び総合表!$AT$5:$AT$66)&lt;ROW(価格・原価入力シート及び総合表!B21),"",INDEX(価格・原価入力シート及び総合表!$B$5:$B$66,MATCH(ROW(価格・原価入力シート及び総合表!W21),価格・原価入力シート及び総合表!$AT$5:$AT$66,0)))</f>
        <v/>
      </c>
      <c r="AA23" s="114" t="str">
        <f ca="1">IF(MAX(価格・原価入力シート及び総合表!$AV$5:$AV$66)&lt;ROW(価格・原価入力シート及び総合表!C3),"",INDEX(価格・原価入力シート及び総合表!$B$5:$B$66,MATCH(ROW(価格・原価入力シート及び総合表!X3),価格・原価入力シート及び総合表!$AV$5:$AV$66,0)))</f>
        <v/>
      </c>
      <c r="AB23" s="115" t="str">
        <f ca="1">IF(MAX(価格・原価入力シート及び総合表!$AV$5:$AV$66)&lt;ROW(価格・原価入力シート及び総合表!C21),"",INDEX(価格・原価入力シート及び総合表!$B$5:$B$66,MATCH(ROW(価格・原価入力シート及び総合表!X21),価格・原価入力シート及び総合表!$AV$5:$AV$66,0)))</f>
        <v/>
      </c>
    </row>
    <row r="24" spans="1:28" s="110" customFormat="1" ht="21.75" customHeight="1">
      <c r="A24" s="135" t="str">
        <f ca="1">IF(MAX(価格・原価入力シート及び総合表!$R$5:$R$66)&lt;ROW(価格・原価入力シート及び総合表!B23),"",INDEX(価格・原価入力シート及び総合表!$B$5:$B$66,MATCH(ROW(価格・原価入力シート及び総合表!R22),価格・原価入力シート及び総合表!$R$5:$R$66,0)))</f>
        <v>eeeee</v>
      </c>
      <c r="C24" s="185"/>
      <c r="D24" s="187"/>
      <c r="E24" s="114" t="str">
        <f ca="1">IF(MAX(価格・原価入力シート及び総合表!$X$5:$X$66)&lt;ROW(価格・原価入力シート及び総合表!B4),"",INDEX(価格・原価入力シート及び総合表!$B$5:$B$66,MATCH(ROW(価格・原価入力シート及び総合表!W4),価格・原価入力シート及び総合表!$X$5:$X$66,0)))</f>
        <v>ききき</v>
      </c>
      <c r="F24" s="115" t="str">
        <f ca="1">IF(MAX(価格・原価入力シート及び総合表!$X$5:$X$66)&lt;ROW(価格・原価入力シート及び総合表!B22),"",INDEX(価格・原価入力シート及び総合表!$B$5:$B$66,MATCH(ROW(価格・原価入力シート及び総合表!W22),価格・原価入力シート及び総合表!$X$5:$X$66,0)))</f>
        <v/>
      </c>
      <c r="G24" s="114" t="str">
        <f ca="1">IF(MAX(価格・原価入力シート及び総合表!$AB$5:$AB$66)&lt;ROW(価格・原価入力シート及び総合表!C4),"",INDEX(価格・原価入力シート及び総合表!$B$5:$B$66,MATCH(ROW(価格・原価入力シート及び総合表!X4),価格・原価入力シート及び総合表!$AB$5:$AB$66,0)))</f>
        <v>さささ</v>
      </c>
      <c r="H24" s="115" t="str">
        <f ca="1">IF(MAX(価格・原価入力シート及び総合表!$AB$5:$AB$66)&lt;ROW(価格・原価入力シート及び総合表!C22),"",INDEX(価格・原価入力シート及び総合表!$B$5:$B$66,MATCH(ROW(価格・原価入力シート及び総合表!X22),価格・原価入力シート及び総合表!$AB$5:$AB$66,0)))</f>
        <v/>
      </c>
      <c r="I24" s="114" t="str">
        <f ca="1">IF(MAX(価格・原価入力シート及び総合表!$AD$5:$AD$66)&lt;ROW(価格・原価入力シート及び総合表!D4),"",INDEX(価格・原価入力シート及び総合表!$B$5:$B$66,MATCH(ROW(価格・原価入力シート及び総合表!Y4),価格・原価入力シート及び総合表!$AD$5:$AD$66,0)))</f>
        <v/>
      </c>
      <c r="J24" s="115" t="str">
        <f ca="1">IF(MAX(価格・原価入力シート及び総合表!$AD$5:$AD$66)&lt;ROW(価格・原価入力シート及び総合表!D22),"",INDEX(価格・原価入力シート及び総合表!$B$5:$B$66,MATCH(ROW(価格・原価入力シート及び総合表!Y22),価格・原価入力シート及び総合表!$AD$5:$AD$66,0)))</f>
        <v/>
      </c>
      <c r="L24" s="190"/>
      <c r="M24" s="177"/>
      <c r="N24" s="114" t="str">
        <f ca="1">IF(MAX(価格・原価入力シート及び総合表!$AG$5:$AG$66)&lt;ROW(価格・原価入力シート及び総合表!A4),"",INDEX(価格・原価入力シート及び総合表!$B$5:$B$66,MATCH(ROW(価格・原価入力シート及び総合表!V4),価格・原価入力シート及び総合表!$AG$5:$AG$66,0)))</f>
        <v/>
      </c>
      <c r="O24" s="115" t="str">
        <f ca="1">IF(MAX(価格・原価入力シート及び総合表!$AG$5:$AG$66)&lt;ROW(価格・原価入力シート及び総合表!A22),"",INDEX(価格・原価入力シート及び総合表!$B$5:$B$66,MATCH(ROW(価格・原価入力シート及び総合表!V22),価格・原価入力シート及び総合表!$AG$5:$AG$66,0)))</f>
        <v/>
      </c>
      <c r="P24" s="114" t="str">
        <f ca="1">IF(MAX(価格・原価入力シート及び総合表!$AK$5:$AK$66)&lt;ROW(価格・原価入力シート及び総合表!B4),"",INDEX(価格・原価入力シート及び総合表!$B$5:$B$66,MATCH(ROW(価格・原価入力シート及び総合表!W4),価格・原価入力シート及び総合表!$AK$5:$AK$66,0)))</f>
        <v>さささ</v>
      </c>
      <c r="Q24" s="115" t="str">
        <f ca="1">IF(MAX(価格・原価入力シート及び総合表!$AK$5:$AK$66)&lt;ROW(価格・原価入力シート及び総合表!B22),"",INDEX(価格・原価入力シート及び総合表!$B$5:$B$66,MATCH(ROW(価格・原価入力シート及び総合表!W22),価格・原価入力シート及び総合表!$AK$5:$AK$66,0)))</f>
        <v/>
      </c>
      <c r="R24" s="114" t="str">
        <f ca="1">IF(MAX(価格・原価入力シート及び総合表!$AM$5:$AM$66)&lt;ROW(価格・原価入力シート及び総合表!C4),"",INDEX(価格・原価入力シート及び総合表!$B$5:$B$66,MATCH(ROW(価格・原価入力シート及び総合表!X4),価格・原価入力シート及び総合表!$AM$5:$AM$66,0)))</f>
        <v/>
      </c>
      <c r="S24" s="115" t="str">
        <f ca="1">IF(MAX(価格・原価入力シート及び総合表!$AM$5:$AM$66)&lt;ROW(価格・原価入力シート及び総合表!C22),"",INDEX(価格・原価入力シート及び総合表!$B$5:$B$66,MATCH(ROW(価格・原価入力シート及び総合表!X22),価格・原価入力シート及び総合表!$AM$5:$AM$66,0)))</f>
        <v/>
      </c>
      <c r="U24" s="190"/>
      <c r="V24" s="177"/>
      <c r="W24" s="114" t="str">
        <f ca="1">IF(MAX(価格・原価入力シート及び総合表!$AP$5:$AP$66)&lt;ROW(価格・原価入力シート及び総合表!A4),"",INDEX(価格・原価入力シート及び総合表!$B$5:$B$66,MATCH(ROW(価格・原価入力シート及び総合表!V4),価格・原価入力シート及び総合表!$AP$5:$AP$66,0)))</f>
        <v/>
      </c>
      <c r="X24" s="116" t="str">
        <f ca="1">IF(MAX(価格・原価入力シート及び総合表!$AP$5:$AP$66)&lt;ROW(価格・原価入力シート及び総合表!A22),"",INDEX(価格・原価入力シート及び総合表!$B$5:$B$66,MATCH(ROW(価格・原価入力シート及び総合表!V22),価格・原価入力シート及び総合表!$AP$5:$AP$66,0)))</f>
        <v/>
      </c>
      <c r="Y24" s="114" t="str">
        <f ca="1">IF(MAX(価格・原価入力シート及び総合表!$AT$5:$AT$66)&lt;ROW(価格・原価入力シート及び総合表!B4),"",INDEX(価格・原価入力シート及び総合表!$B$5:$B$66,MATCH(ROW(価格・原価入力シート及び総合表!W4),価格・原価入力シート及び総合表!$AT$5:$AT$66,0)))</f>
        <v>さささ</v>
      </c>
      <c r="Z24" s="115" t="str">
        <f ca="1">IF(MAX(価格・原価入力シート及び総合表!$AT$5:$AT$66)&lt;ROW(価格・原価入力シート及び総合表!B22),"",INDEX(価格・原価入力シート及び総合表!$B$5:$B$66,MATCH(ROW(価格・原価入力シート及び総合表!W22),価格・原価入力シート及び総合表!$AT$5:$AT$66,0)))</f>
        <v/>
      </c>
      <c r="AA24" s="114" t="str">
        <f ca="1">IF(MAX(価格・原価入力シート及び総合表!$AV$5:$AV$66)&lt;ROW(価格・原価入力シート及び総合表!C4),"",INDEX(価格・原価入力シート及び総合表!$B$5:$B$66,MATCH(ROW(価格・原価入力シート及び総合表!X4),価格・原価入力シート及び総合表!$AV$5:$AV$66,0)))</f>
        <v/>
      </c>
      <c r="AB24" s="115" t="str">
        <f ca="1">IF(MAX(価格・原価入力シート及び総合表!$AV$5:$AV$66)&lt;ROW(価格・原価入力シート及び総合表!C22),"",INDEX(価格・原価入力シート及び総合表!$B$5:$B$66,MATCH(ROW(価格・原価入力シート及び総合表!X22),価格・原価入力シート及び総合表!$AV$5:$AV$66,0)))</f>
        <v/>
      </c>
    </row>
    <row r="25" spans="1:28" s="110" customFormat="1" ht="21.75" customHeight="1">
      <c r="A25" s="135" t="str">
        <f ca="1">IF(MAX(価格・原価入力シート及び総合表!$R$5:$R$66)&lt;ROW(価格・原価入力シート及び総合表!B24),"",INDEX(価格・原価入力シート及び総合表!$B$5:$B$66,MATCH(ROW(価格・原価入力シート及び総合表!R23),価格・原価入力シート及び総合表!$R$5:$R$66,0)))</f>
        <v>ffff</v>
      </c>
      <c r="C25" s="185"/>
      <c r="D25" s="187"/>
      <c r="E25" s="114" t="str">
        <f ca="1">IF(MAX(価格・原価入力シート及び総合表!$X$5:$X$66)&lt;ROW(価格・原価入力シート及び総合表!B5),"",INDEX(価格・原価入力シート及び総合表!$B$5:$B$66,MATCH(ROW(価格・原価入力シート及び総合表!W5),価格・原価入力シート及び総合表!$X$5:$X$66,0)))</f>
        <v>あああ</v>
      </c>
      <c r="F25" s="115" t="str">
        <f ca="1">IF(MAX(価格・原価入力シート及び総合表!$X$5:$X$66)&lt;ROW(価格・原価入力シート及び総合表!B23),"",INDEX(価格・原価入力シート及び総合表!$B$5:$B$66,MATCH(ROW(価格・原価入力シート及び総合表!W23),価格・原価入力シート及び総合表!$X$5:$X$66,0)))</f>
        <v/>
      </c>
      <c r="G25" s="114" t="str">
        <f ca="1">IF(MAX(価格・原価入力シート及び総合表!$AB$5:$AB$66)&lt;ROW(価格・原価入力シート及び総合表!C5),"",INDEX(価格・原価入力シート及び総合表!$B$5:$B$66,MATCH(ROW(価格・原価入力シート及び総合表!X5),価格・原価入力シート及び総合表!$AB$5:$AB$66,0)))</f>
        <v/>
      </c>
      <c r="H25" s="115" t="str">
        <f ca="1">IF(MAX(価格・原価入力シート及び総合表!$AB$5:$AB$66)&lt;ROW(価格・原価入力シート及び総合表!C23),"",INDEX(価格・原価入力シート及び総合表!$B$5:$B$66,MATCH(ROW(価格・原価入力シート及び総合表!X23),価格・原価入力シート及び総合表!$AB$5:$AB$66,0)))</f>
        <v/>
      </c>
      <c r="I25" s="114" t="str">
        <f ca="1">IF(MAX(価格・原価入力シート及び総合表!$AD$5:$AD$66)&lt;ROW(価格・原価入力シート及び総合表!D5),"",INDEX(価格・原価入力シート及び総合表!$B$5:$B$66,MATCH(ROW(価格・原価入力シート及び総合表!Y5),価格・原価入力シート及び総合表!$AD$5:$AD$66,0)))</f>
        <v/>
      </c>
      <c r="J25" s="115" t="str">
        <f ca="1">IF(MAX(価格・原価入力シート及び総合表!$AD$5:$AD$66)&lt;ROW(価格・原価入力シート及び総合表!D23),"",INDEX(価格・原価入力シート及び総合表!$B$5:$B$66,MATCH(ROW(価格・原価入力シート及び総合表!Y23),価格・原価入力シート及び総合表!$AD$5:$AD$66,0)))</f>
        <v/>
      </c>
      <c r="L25" s="190"/>
      <c r="M25" s="177"/>
      <c r="N25" s="114" t="str">
        <f ca="1">IF(MAX(価格・原価入力シート及び総合表!$AG$5:$AG$66)&lt;ROW(価格・原価入力シート及び総合表!A5),"",INDEX(価格・原価入力シート及び総合表!$B$5:$B$66,MATCH(ROW(価格・原価入力シート及び総合表!V5),価格・原価入力シート及び総合表!$AG$5:$AG$66,0)))</f>
        <v/>
      </c>
      <c r="O25" s="115" t="str">
        <f ca="1">IF(MAX(価格・原価入力シート及び総合表!$AG$5:$AG$66)&lt;ROW(価格・原価入力シート及び総合表!A23),"",INDEX(価格・原価入力シート及び総合表!$B$5:$B$66,MATCH(ROW(価格・原価入力シート及び総合表!V23),価格・原価入力シート及び総合表!$AG$5:$AG$66,0)))</f>
        <v/>
      </c>
      <c r="P25" s="114" t="str">
        <f ca="1">IF(MAX(価格・原価入力シート及び総合表!$AK$5:$AK$66)&lt;ROW(価格・原価入力シート及び総合表!B5),"",INDEX(価格・原価入力シート及び総合表!$B$5:$B$66,MATCH(ROW(価格・原価入力シート及び総合表!W5),価格・原価入力シート及び総合表!$AK$5:$AK$66,0)))</f>
        <v/>
      </c>
      <c r="Q25" s="115" t="str">
        <f ca="1">IF(MAX(価格・原価入力シート及び総合表!$AK$5:$AK$66)&lt;ROW(価格・原価入力シート及び総合表!B23),"",INDEX(価格・原価入力シート及び総合表!$B$5:$B$66,MATCH(ROW(価格・原価入力シート及び総合表!W23),価格・原価入力シート及び総合表!$AK$5:$AK$66,0)))</f>
        <v/>
      </c>
      <c r="R25" s="114" t="str">
        <f ca="1">IF(MAX(価格・原価入力シート及び総合表!$AM$5:$AM$66)&lt;ROW(価格・原価入力シート及び総合表!C5),"",INDEX(価格・原価入力シート及び総合表!$B$5:$B$66,MATCH(ROW(価格・原価入力シート及び総合表!X5),価格・原価入力シート及び総合表!$AM$5:$AM$66,0)))</f>
        <v/>
      </c>
      <c r="S25" s="115" t="str">
        <f ca="1">IF(MAX(価格・原価入力シート及び総合表!$AM$5:$AM$66)&lt;ROW(価格・原価入力シート及び総合表!C23),"",INDEX(価格・原価入力シート及び総合表!$B$5:$B$66,MATCH(ROW(価格・原価入力シート及び総合表!X23),価格・原価入力シート及び総合表!$AM$5:$AM$66,0)))</f>
        <v/>
      </c>
      <c r="U25" s="190"/>
      <c r="V25" s="177"/>
      <c r="W25" s="114" t="str">
        <f ca="1">IF(MAX(価格・原価入力シート及び総合表!$AP$5:$AP$66)&lt;ROW(価格・原価入力シート及び総合表!A5),"",INDEX(価格・原価入力シート及び総合表!$B$5:$B$66,MATCH(ROW(価格・原価入力シート及び総合表!V5),価格・原価入力シート及び総合表!$AP$5:$AP$66,0)))</f>
        <v/>
      </c>
      <c r="X25" s="116" t="str">
        <f ca="1">IF(MAX(価格・原価入力シート及び総合表!$AP$5:$AP$66)&lt;ROW(価格・原価入力シート及び総合表!A23),"",INDEX(価格・原価入力シート及び総合表!$B$5:$B$66,MATCH(ROW(価格・原価入力シート及び総合表!V23),価格・原価入力シート及び総合表!$AP$5:$AP$66,0)))</f>
        <v/>
      </c>
      <c r="Y25" s="114" t="str">
        <f ca="1">IF(MAX(価格・原価入力シート及び総合表!$AT$5:$AT$66)&lt;ROW(価格・原価入力シート及び総合表!B5),"",INDEX(価格・原価入力シート及び総合表!$B$5:$B$66,MATCH(ROW(価格・原価入力シート及び総合表!W5),価格・原価入力シート及び総合表!$AT$5:$AT$66,0)))</f>
        <v/>
      </c>
      <c r="Z25" s="115" t="str">
        <f ca="1">IF(MAX(価格・原価入力シート及び総合表!$AT$5:$AT$66)&lt;ROW(価格・原価入力シート及び総合表!B23),"",INDEX(価格・原価入力シート及び総合表!$B$5:$B$66,MATCH(ROW(価格・原価入力シート及び総合表!W23),価格・原価入力シート及び総合表!$AT$5:$AT$66,0)))</f>
        <v/>
      </c>
      <c r="AA25" s="114" t="str">
        <f ca="1">IF(MAX(価格・原価入力シート及び総合表!$AV$5:$AV$66)&lt;ROW(価格・原価入力シート及び総合表!C5),"",INDEX(価格・原価入力シート及び総合表!$B$5:$B$66,MATCH(ROW(価格・原価入力シート及び総合表!X5),価格・原価入力シート及び総合表!$AV$5:$AV$66,0)))</f>
        <v/>
      </c>
      <c r="AB25" s="115" t="str">
        <f ca="1">IF(MAX(価格・原価入力シート及び総合表!$AV$5:$AV$66)&lt;ROW(価格・原価入力シート及び総合表!C23),"",INDEX(価格・原価入力シート及び総合表!$B$5:$B$66,MATCH(ROW(価格・原価入力シート及び総合表!X23),価格・原価入力シート及び総合表!$AV$5:$AV$66,0)))</f>
        <v/>
      </c>
    </row>
    <row r="26" spans="1:28" s="110" customFormat="1" ht="21.75" customHeight="1">
      <c r="A26" s="135" t="str">
        <f ca="1">IF(MAX(価格・原価入力シート及び総合表!$R$5:$R$66)&lt;ROW(価格・原価入力シート及び総合表!B25),"",INDEX(価格・原価入力シート及び総合表!$B$5:$B$66,MATCH(ROW(価格・原価入力シート及び総合表!R24),価格・原価入力シート及び総合表!$R$5:$R$66,0)))</f>
        <v>gggggg</v>
      </c>
      <c r="C26" s="185"/>
      <c r="D26" s="187"/>
      <c r="E26" s="114" t="str">
        <f ca="1">IF(MAX(価格・原価入力シート及び総合表!$X$5:$X$66)&lt;ROW(価格・原価入力シート及び総合表!B6),"",INDEX(価格・原価入力シート及び総合表!$B$5:$B$66,MATCH(ROW(価格・原価入力シート及び総合表!W6),価格・原価入力シート及び総合表!$X$5:$X$66,0)))</f>
        <v>ううう</v>
      </c>
      <c r="F26" s="115" t="str">
        <f ca="1">IF(MAX(価格・原価入力シート及び総合表!$X$5:$X$66)&lt;ROW(価格・原価入力シート及び総合表!B24),"",INDEX(価格・原価入力シート及び総合表!$B$5:$B$66,MATCH(ROW(価格・原価入力シート及び総合表!W24),価格・原価入力シート及び総合表!$X$5:$X$66,0)))</f>
        <v/>
      </c>
      <c r="G26" s="114" t="str">
        <f ca="1">IF(MAX(価格・原価入力シート及び総合表!$AB$5:$AB$66)&lt;ROW(価格・原価入力シート及び総合表!C6),"",INDEX(価格・原価入力シート及び総合表!$B$5:$B$66,MATCH(ROW(価格・原価入力シート及び総合表!X6),価格・原価入力シート及び総合表!$AB$5:$AB$66,0)))</f>
        <v/>
      </c>
      <c r="H26" s="115" t="str">
        <f ca="1">IF(MAX(価格・原価入力シート及び総合表!$AB$5:$AB$66)&lt;ROW(価格・原価入力シート及び総合表!C24),"",INDEX(価格・原価入力シート及び総合表!$B$5:$B$66,MATCH(ROW(価格・原価入力シート及び総合表!X24),価格・原価入力シート及び総合表!$AB$5:$AB$66,0)))</f>
        <v/>
      </c>
      <c r="I26" s="114" t="str">
        <f ca="1">IF(MAX(価格・原価入力シート及び総合表!$AD$5:$AD$66)&lt;ROW(価格・原価入力シート及び総合表!D6),"",INDEX(価格・原価入力シート及び総合表!$B$5:$B$66,MATCH(ROW(価格・原価入力シート及び総合表!Y6),価格・原価入力シート及び総合表!$AD$5:$AD$66,0)))</f>
        <v/>
      </c>
      <c r="J26" s="115" t="str">
        <f ca="1">IF(MAX(価格・原価入力シート及び総合表!$AD$5:$AD$66)&lt;ROW(価格・原価入力シート及び総合表!D24),"",INDEX(価格・原価入力シート及び総合表!$B$5:$B$66,MATCH(ROW(価格・原価入力シート及び総合表!Y24),価格・原価入力シート及び総合表!$AD$5:$AD$66,0)))</f>
        <v/>
      </c>
      <c r="L26" s="190"/>
      <c r="M26" s="177"/>
      <c r="N26" s="114" t="str">
        <f ca="1">IF(MAX(価格・原価入力シート及び総合表!$AG$5:$AG$66)&lt;ROW(価格・原価入力シート及び総合表!A6),"",INDEX(価格・原価入力シート及び総合表!$B$5:$B$66,MATCH(ROW(価格・原価入力シート及び総合表!V6),価格・原価入力シート及び総合表!$AG$5:$AG$66,0)))</f>
        <v/>
      </c>
      <c r="O26" s="115" t="str">
        <f ca="1">IF(MAX(価格・原価入力シート及び総合表!$AG$5:$AG$66)&lt;ROW(価格・原価入力シート及び総合表!A24),"",INDEX(価格・原価入力シート及び総合表!$B$5:$B$66,MATCH(ROW(価格・原価入力シート及び総合表!V24),価格・原価入力シート及び総合表!$AG$5:$AG$66,0)))</f>
        <v/>
      </c>
      <c r="P26" s="114" t="str">
        <f ca="1">IF(MAX(価格・原価入力シート及び総合表!$AK$5:$AK$66)&lt;ROW(価格・原価入力シート及び総合表!B6),"",INDEX(価格・原価入力シート及び総合表!$B$5:$B$66,MATCH(ROW(価格・原価入力シート及び総合表!W6),価格・原価入力シート及び総合表!$AK$5:$AK$66,0)))</f>
        <v/>
      </c>
      <c r="Q26" s="115" t="str">
        <f ca="1">IF(MAX(価格・原価入力シート及び総合表!$AK$5:$AK$66)&lt;ROW(価格・原価入力シート及び総合表!B24),"",INDEX(価格・原価入力シート及び総合表!$B$5:$B$66,MATCH(ROW(価格・原価入力シート及び総合表!W24),価格・原価入力シート及び総合表!$AK$5:$AK$66,0)))</f>
        <v/>
      </c>
      <c r="R26" s="114" t="str">
        <f ca="1">IF(MAX(価格・原価入力シート及び総合表!$AM$5:$AM$66)&lt;ROW(価格・原価入力シート及び総合表!C6),"",INDEX(価格・原価入力シート及び総合表!$B$5:$B$66,MATCH(ROW(価格・原価入力シート及び総合表!X6),価格・原価入力シート及び総合表!$AM$5:$AM$66,0)))</f>
        <v/>
      </c>
      <c r="S26" s="115" t="str">
        <f ca="1">IF(MAX(価格・原価入力シート及び総合表!$AM$5:$AM$66)&lt;ROW(価格・原価入力シート及び総合表!C24),"",INDEX(価格・原価入力シート及び総合表!$B$5:$B$66,MATCH(ROW(価格・原価入力シート及び総合表!X24),価格・原価入力シート及び総合表!$AM$5:$AM$66,0)))</f>
        <v/>
      </c>
      <c r="U26" s="190"/>
      <c r="V26" s="177"/>
      <c r="W26" s="114" t="str">
        <f ca="1">IF(MAX(価格・原価入力シート及び総合表!$AP$5:$AP$66)&lt;ROW(価格・原価入力シート及び総合表!A6),"",INDEX(価格・原価入力シート及び総合表!$B$5:$B$66,MATCH(ROW(価格・原価入力シート及び総合表!V6),価格・原価入力シート及び総合表!$AP$5:$AP$66,0)))</f>
        <v/>
      </c>
      <c r="X26" s="116" t="str">
        <f ca="1">IF(MAX(価格・原価入力シート及び総合表!$AP$5:$AP$66)&lt;ROW(価格・原価入力シート及び総合表!A24),"",INDEX(価格・原価入力シート及び総合表!$B$5:$B$66,MATCH(ROW(価格・原価入力シート及び総合表!V24),価格・原価入力シート及び総合表!$AP$5:$AP$66,0)))</f>
        <v/>
      </c>
      <c r="Y26" s="114" t="str">
        <f ca="1">IF(MAX(価格・原価入力シート及び総合表!$AT$5:$AT$66)&lt;ROW(価格・原価入力シート及び総合表!B6),"",INDEX(価格・原価入力シート及び総合表!$B$5:$B$66,MATCH(ROW(価格・原価入力シート及び総合表!W6),価格・原価入力シート及び総合表!$AT$5:$AT$66,0)))</f>
        <v/>
      </c>
      <c r="Z26" s="115" t="str">
        <f ca="1">IF(MAX(価格・原価入力シート及び総合表!$AT$5:$AT$66)&lt;ROW(価格・原価入力シート及び総合表!B24),"",INDEX(価格・原価入力シート及び総合表!$B$5:$B$66,MATCH(ROW(価格・原価入力シート及び総合表!W24),価格・原価入力シート及び総合表!$AT$5:$AT$66,0)))</f>
        <v/>
      </c>
      <c r="AA26" s="114" t="str">
        <f ca="1">IF(MAX(価格・原価入力シート及び総合表!$AV$5:$AV$66)&lt;ROW(価格・原価入力シート及び総合表!C6),"",INDEX(価格・原価入力シート及び総合表!$B$5:$B$66,MATCH(ROW(価格・原価入力シート及び総合表!X6),価格・原価入力シート及び総合表!$AV$5:$AV$66,0)))</f>
        <v/>
      </c>
      <c r="AB26" s="115" t="str">
        <f ca="1">IF(MAX(価格・原価入力シート及び総合表!$AV$5:$AV$66)&lt;ROW(価格・原価入力シート及び総合表!C24),"",INDEX(価格・原価入力シート及び総合表!$B$5:$B$66,MATCH(ROW(価格・原価入力シート及び総合表!X24),価格・原価入力シート及び総合表!$AV$5:$AV$66,0)))</f>
        <v/>
      </c>
    </row>
    <row r="27" spans="1:28" s="110" customFormat="1" ht="21.75" customHeight="1">
      <c r="A27" s="135" t="str">
        <f ca="1">IF(MAX(価格・原価入力シート及び総合表!$R$5:$R$66)&lt;ROW(価格・原価入力シート及び総合表!B26),"",INDEX(価格・原価入力シート及び総合表!$B$5:$B$66,MATCH(ROW(価格・原価入力シート及び総合表!R25),価格・原価入力シート及び総合表!$R$5:$R$66,0)))</f>
        <v>cdcdc</v>
      </c>
      <c r="C27" s="185"/>
      <c r="D27" s="187"/>
      <c r="E27" s="114" t="str">
        <f ca="1">IF(MAX(価格・原価入力シート及び総合表!$X$5:$X$66)&lt;ROW(価格・原価入力シート及び総合表!B7),"",INDEX(価格・原価入力シート及び総合表!$B$5:$B$66,MATCH(ROW(価格・原価入力シート及び総合表!W7),価格・原価入力シート及び総合表!$X$5:$X$66,0)))</f>
        <v>dddd</v>
      </c>
      <c r="F27" s="115" t="str">
        <f ca="1">IF(MAX(価格・原価入力シート及び総合表!$X$5:$X$66)&lt;ROW(価格・原価入力シート及び総合表!B25),"",INDEX(価格・原価入力シート及び総合表!$B$5:$B$66,MATCH(ROW(価格・原価入力シート及び総合表!W25),価格・原価入力シート及び総合表!$X$5:$X$66,0)))</f>
        <v/>
      </c>
      <c r="G27" s="114" t="str">
        <f ca="1">IF(MAX(価格・原価入力シート及び総合表!$AB$5:$AB$66)&lt;ROW(価格・原価入力シート及び総合表!C7),"",INDEX(価格・原価入力シート及び総合表!$B$5:$B$66,MATCH(ROW(価格・原価入力シート及び総合表!X7),価格・原価入力シート及び総合表!$AB$5:$AB$66,0)))</f>
        <v/>
      </c>
      <c r="H27" s="115" t="str">
        <f ca="1">IF(MAX(価格・原価入力シート及び総合表!$AB$5:$AB$66)&lt;ROW(価格・原価入力シート及び総合表!C25),"",INDEX(価格・原価入力シート及び総合表!$B$5:$B$66,MATCH(ROW(価格・原価入力シート及び総合表!X25),価格・原価入力シート及び総合表!$AB$5:$AB$66,0)))</f>
        <v/>
      </c>
      <c r="I27" s="114" t="str">
        <f ca="1">IF(MAX(価格・原価入力シート及び総合表!$AD$5:$AD$66)&lt;ROW(価格・原価入力シート及び総合表!D7),"",INDEX(価格・原価入力シート及び総合表!$B$5:$B$66,MATCH(ROW(価格・原価入力シート及び総合表!Y7),価格・原価入力シート及び総合表!$AD$5:$AD$66,0)))</f>
        <v/>
      </c>
      <c r="J27" s="115" t="str">
        <f ca="1">IF(MAX(価格・原価入力シート及び総合表!$AD$5:$AD$66)&lt;ROW(価格・原価入力シート及び総合表!D25),"",INDEX(価格・原価入力シート及び総合表!$B$5:$B$66,MATCH(ROW(価格・原価入力シート及び総合表!Y25),価格・原価入力シート及び総合表!$AD$5:$AD$66,0)))</f>
        <v/>
      </c>
      <c r="L27" s="190"/>
      <c r="M27" s="177"/>
      <c r="N27" s="114" t="str">
        <f ca="1">IF(MAX(価格・原価入力シート及び総合表!$AG$5:$AG$66)&lt;ROW(価格・原価入力シート及び総合表!A7),"",INDEX(価格・原価入力シート及び総合表!$B$5:$B$66,MATCH(ROW(価格・原価入力シート及び総合表!V7),価格・原価入力シート及び総合表!$AG$5:$AG$66,0)))</f>
        <v/>
      </c>
      <c r="O27" s="115" t="str">
        <f ca="1">IF(MAX(価格・原価入力シート及び総合表!$AG$5:$AG$66)&lt;ROW(価格・原価入力シート及び総合表!A25),"",INDEX(価格・原価入力シート及び総合表!$B$5:$B$66,MATCH(ROW(価格・原価入力シート及び総合表!V25),価格・原価入力シート及び総合表!$AG$5:$AG$66,0)))</f>
        <v/>
      </c>
      <c r="P27" s="114" t="str">
        <f ca="1">IF(MAX(価格・原価入力シート及び総合表!$AK$5:$AK$66)&lt;ROW(価格・原価入力シート及び総合表!B7),"",INDEX(価格・原価入力シート及び総合表!$B$5:$B$66,MATCH(ROW(価格・原価入力シート及び総合表!W7),価格・原価入力シート及び総合表!$AK$5:$AK$66,0)))</f>
        <v/>
      </c>
      <c r="Q27" s="115" t="str">
        <f ca="1">IF(MAX(価格・原価入力シート及び総合表!$AK$5:$AK$66)&lt;ROW(価格・原価入力シート及び総合表!B25),"",INDEX(価格・原価入力シート及び総合表!$B$5:$B$66,MATCH(ROW(価格・原価入力シート及び総合表!W25),価格・原価入力シート及び総合表!$AK$5:$AK$66,0)))</f>
        <v/>
      </c>
      <c r="R27" s="114" t="str">
        <f ca="1">IF(MAX(価格・原価入力シート及び総合表!$AM$5:$AM$66)&lt;ROW(価格・原価入力シート及び総合表!C7),"",INDEX(価格・原価入力シート及び総合表!$B$5:$B$66,MATCH(ROW(価格・原価入力シート及び総合表!X7),価格・原価入力シート及び総合表!$AM$5:$AM$66,0)))</f>
        <v/>
      </c>
      <c r="S27" s="115" t="str">
        <f ca="1">IF(MAX(価格・原価入力シート及び総合表!$AM$5:$AM$66)&lt;ROW(価格・原価入力シート及び総合表!C25),"",INDEX(価格・原価入力シート及び総合表!$B$5:$B$66,MATCH(ROW(価格・原価入力シート及び総合表!X25),価格・原価入力シート及び総合表!$AM$5:$AM$66,0)))</f>
        <v/>
      </c>
      <c r="U27" s="190"/>
      <c r="V27" s="177"/>
      <c r="W27" s="114" t="str">
        <f ca="1">IF(MAX(価格・原価入力シート及び総合表!$AP$5:$AP$66)&lt;ROW(価格・原価入力シート及び総合表!A7),"",INDEX(価格・原価入力シート及び総合表!$B$5:$B$66,MATCH(ROW(価格・原価入力シート及び総合表!V7),価格・原価入力シート及び総合表!$AP$5:$AP$66,0)))</f>
        <v/>
      </c>
      <c r="X27" s="116" t="str">
        <f ca="1">IF(MAX(価格・原価入力シート及び総合表!$AP$5:$AP$66)&lt;ROW(価格・原価入力シート及び総合表!A25),"",INDEX(価格・原価入力シート及び総合表!$B$5:$B$66,MATCH(ROW(価格・原価入力シート及び総合表!V25),価格・原価入力シート及び総合表!$AP$5:$AP$66,0)))</f>
        <v/>
      </c>
      <c r="Y27" s="114" t="str">
        <f ca="1">IF(MAX(価格・原価入力シート及び総合表!$AT$5:$AT$66)&lt;ROW(価格・原価入力シート及び総合表!B7),"",INDEX(価格・原価入力シート及び総合表!$B$5:$B$66,MATCH(ROW(価格・原価入力シート及び総合表!W7),価格・原価入力シート及び総合表!$AT$5:$AT$66,0)))</f>
        <v/>
      </c>
      <c r="Z27" s="115" t="str">
        <f ca="1">IF(MAX(価格・原価入力シート及び総合表!$AT$5:$AT$66)&lt;ROW(価格・原価入力シート及び総合表!B25),"",INDEX(価格・原価入力シート及び総合表!$B$5:$B$66,MATCH(ROW(価格・原価入力シート及び総合表!W25),価格・原価入力シート及び総合表!$AT$5:$AT$66,0)))</f>
        <v/>
      </c>
      <c r="AA27" s="114" t="str">
        <f ca="1">IF(MAX(価格・原価入力シート及び総合表!$AV$5:$AV$66)&lt;ROW(価格・原価入力シート及び総合表!C7),"",INDEX(価格・原価入力シート及び総合表!$B$5:$B$66,MATCH(ROW(価格・原価入力シート及び総合表!X7),価格・原価入力シート及び総合表!$AV$5:$AV$66,0)))</f>
        <v/>
      </c>
      <c r="AB27" s="115" t="str">
        <f ca="1">IF(MAX(価格・原価入力シート及び総合表!$AV$5:$AV$66)&lt;ROW(価格・原価入力シート及び総合表!C25),"",INDEX(価格・原価入力シート及び総合表!$B$5:$B$66,MATCH(ROW(価格・原価入力シート及び総合表!X25),価格・原価入力シート及び総合表!$AV$5:$AV$66,0)))</f>
        <v/>
      </c>
    </row>
    <row r="28" spans="1:28" s="110" customFormat="1" ht="21.75" customHeight="1">
      <c r="A28" s="135" t="str">
        <f ca="1">IF(MAX(価格・原価入力シート及び総合表!$R$5:$R$66)&lt;ROW(価格・原価入力シート及び総合表!B27),"",INDEX(価格・原価入力シート及び総合表!$B$5:$B$66,MATCH(ROW(価格・原価入力シート及び総合表!R26),価格・原価入力シート及び総合表!$R$5:$R$66,0)))</f>
        <v>こここ</v>
      </c>
      <c r="C28" s="185"/>
      <c r="D28" s="187"/>
      <c r="E28" s="114" t="str">
        <f ca="1">IF(MAX(価格・原価入力シート及び総合表!$X$5:$X$66)&lt;ROW(価格・原価入力シート及び総合表!B8),"",INDEX(価格・原価入力シート及び総合表!$B$5:$B$66,MATCH(ROW(価格・原価入力シート及び総合表!W8),価格・原価入力シート及び総合表!$X$5:$X$66,0)))</f>
        <v>ababa</v>
      </c>
      <c r="F28" s="115" t="str">
        <f ca="1">IF(MAX(価格・原価入力シート及び総合表!$X$5:$X$66)&lt;ROW(価格・原価入力シート及び総合表!B26),"",INDEX(価格・原価入力シート及び総合表!$B$5:$B$66,MATCH(ROW(価格・原価入力シート及び総合表!W26),価格・原価入力シート及び総合表!$X$5:$X$66,0)))</f>
        <v/>
      </c>
      <c r="G28" s="114" t="str">
        <f ca="1">IF(MAX(価格・原価入力シート及び総合表!$AB$5:$AB$66)&lt;ROW(価格・原価入力シート及び総合表!C8),"",INDEX(価格・原価入力シート及び総合表!$B$5:$B$66,MATCH(ROW(価格・原価入力シート及び総合表!X8),価格・原価入力シート及び総合表!$AB$5:$AB$66,0)))</f>
        <v/>
      </c>
      <c r="H28" s="115" t="str">
        <f ca="1">IF(MAX(価格・原価入力シート及び総合表!$AB$5:$AB$66)&lt;ROW(価格・原価入力シート及び総合表!C26),"",INDEX(価格・原価入力シート及び総合表!$B$5:$B$66,MATCH(ROW(価格・原価入力シート及び総合表!X26),価格・原価入力シート及び総合表!$AB$5:$AB$66,0)))</f>
        <v/>
      </c>
      <c r="I28" s="114" t="str">
        <f ca="1">IF(MAX(価格・原価入力シート及び総合表!$AD$5:$AD$66)&lt;ROW(価格・原価入力シート及び総合表!D8),"",INDEX(価格・原価入力シート及び総合表!$B$5:$B$66,MATCH(ROW(価格・原価入力シート及び総合表!Y8),価格・原価入力シート及び総合表!$AD$5:$AD$66,0)))</f>
        <v/>
      </c>
      <c r="J28" s="115" t="str">
        <f ca="1">IF(MAX(価格・原価入力シート及び総合表!$AD$5:$AD$66)&lt;ROW(価格・原価入力シート及び総合表!D26),"",INDEX(価格・原価入力シート及び総合表!$B$5:$B$66,MATCH(ROW(価格・原価入力シート及び総合表!Y26),価格・原価入力シート及び総合表!$AD$5:$AD$66,0)))</f>
        <v/>
      </c>
      <c r="L28" s="190"/>
      <c r="M28" s="177"/>
      <c r="N28" s="114" t="str">
        <f ca="1">IF(MAX(価格・原価入力シート及び総合表!$AG$5:$AG$66)&lt;ROW(価格・原価入力シート及び総合表!A8),"",INDEX(価格・原価入力シート及び総合表!$B$5:$B$66,MATCH(ROW(価格・原価入力シート及び総合表!V8),価格・原価入力シート及び総合表!$AG$5:$AG$66,0)))</f>
        <v/>
      </c>
      <c r="O28" s="115" t="str">
        <f ca="1">IF(MAX(価格・原価入力シート及び総合表!$AG$5:$AG$66)&lt;ROW(価格・原価入力シート及び総合表!A26),"",INDEX(価格・原価入力シート及び総合表!$B$5:$B$66,MATCH(ROW(価格・原価入力シート及び総合表!V26),価格・原価入力シート及び総合表!$AG$5:$AG$66,0)))</f>
        <v/>
      </c>
      <c r="P28" s="114" t="str">
        <f ca="1">IF(MAX(価格・原価入力シート及び総合表!$AK$5:$AK$66)&lt;ROW(価格・原価入力シート及び総合表!B8),"",INDEX(価格・原価入力シート及び総合表!$B$5:$B$66,MATCH(ROW(価格・原価入力シート及び総合表!W8),価格・原価入力シート及び総合表!$AK$5:$AK$66,0)))</f>
        <v/>
      </c>
      <c r="Q28" s="115" t="str">
        <f ca="1">IF(MAX(価格・原価入力シート及び総合表!$AK$5:$AK$66)&lt;ROW(価格・原価入力シート及び総合表!B26),"",INDEX(価格・原価入力シート及び総合表!$B$5:$B$66,MATCH(ROW(価格・原価入力シート及び総合表!W26),価格・原価入力シート及び総合表!$AK$5:$AK$66,0)))</f>
        <v/>
      </c>
      <c r="R28" s="114" t="str">
        <f ca="1">IF(MAX(価格・原価入力シート及び総合表!$AM$5:$AM$66)&lt;ROW(価格・原価入力シート及び総合表!C8),"",INDEX(価格・原価入力シート及び総合表!$B$5:$B$66,MATCH(ROW(価格・原価入力シート及び総合表!X8),価格・原価入力シート及び総合表!$AM$5:$AM$66,0)))</f>
        <v/>
      </c>
      <c r="S28" s="115" t="str">
        <f ca="1">IF(MAX(価格・原価入力シート及び総合表!$AM$5:$AM$66)&lt;ROW(価格・原価入力シート及び総合表!C26),"",INDEX(価格・原価入力シート及び総合表!$B$5:$B$66,MATCH(ROW(価格・原価入力シート及び総合表!X26),価格・原価入力シート及び総合表!$AM$5:$AM$66,0)))</f>
        <v/>
      </c>
      <c r="U28" s="190"/>
      <c r="V28" s="177"/>
      <c r="W28" s="114" t="str">
        <f ca="1">IF(MAX(価格・原価入力シート及び総合表!$AP$5:$AP$66)&lt;ROW(価格・原価入力シート及び総合表!A8),"",INDEX(価格・原価入力シート及び総合表!$B$5:$B$66,MATCH(ROW(価格・原価入力シート及び総合表!V8),価格・原価入力シート及び総合表!$AP$5:$AP$66,0)))</f>
        <v/>
      </c>
      <c r="X28" s="116" t="str">
        <f ca="1">IF(MAX(価格・原価入力シート及び総合表!$AP$5:$AP$66)&lt;ROW(価格・原価入力シート及び総合表!A26),"",INDEX(価格・原価入力シート及び総合表!$B$5:$B$66,MATCH(ROW(価格・原価入力シート及び総合表!V26),価格・原価入力シート及び総合表!$AP$5:$AP$66,0)))</f>
        <v/>
      </c>
      <c r="Y28" s="114" t="str">
        <f ca="1">IF(MAX(価格・原価入力シート及び総合表!$AT$5:$AT$66)&lt;ROW(価格・原価入力シート及び総合表!B8),"",INDEX(価格・原価入力シート及び総合表!$B$5:$B$66,MATCH(ROW(価格・原価入力シート及び総合表!W8),価格・原価入力シート及び総合表!$AT$5:$AT$66,0)))</f>
        <v/>
      </c>
      <c r="Z28" s="115" t="str">
        <f ca="1">IF(MAX(価格・原価入力シート及び総合表!$AT$5:$AT$66)&lt;ROW(価格・原価入力シート及び総合表!B26),"",INDEX(価格・原価入力シート及び総合表!$B$5:$B$66,MATCH(ROW(価格・原価入力シート及び総合表!W26),価格・原価入力シート及び総合表!$AT$5:$AT$66,0)))</f>
        <v/>
      </c>
      <c r="AA28" s="114" t="str">
        <f ca="1">IF(MAX(価格・原価入力シート及び総合表!$AV$5:$AV$66)&lt;ROW(価格・原価入力シート及び総合表!C8),"",INDEX(価格・原価入力シート及び総合表!$B$5:$B$66,MATCH(ROW(価格・原価入力シート及び総合表!X8),価格・原価入力シート及び総合表!$AV$5:$AV$66,0)))</f>
        <v/>
      </c>
      <c r="AB28" s="115" t="str">
        <f ca="1">IF(MAX(価格・原価入力シート及び総合表!$AV$5:$AV$66)&lt;ROW(価格・原価入力シート及び総合表!C26),"",INDEX(価格・原価入力シート及び総合表!$B$5:$B$66,MATCH(ROW(価格・原価入力シート及び総合表!X26),価格・原価入力シート及び総合表!$AV$5:$AV$66,0)))</f>
        <v/>
      </c>
    </row>
    <row r="29" spans="1:28" s="110" customFormat="1" ht="21.75" customHeight="1">
      <c r="A29" s="135" t="str">
        <f ca="1">IF(MAX(価格・原価入力シート及び総合表!$R$5:$R$66)&lt;ROW(価格・原価入力シート及び総合表!B28),"",INDEX(価格・原価入力シート及び総合表!$B$5:$B$66,MATCH(ROW(価格・原価入力シート及び総合表!R27),価格・原価入力シート及び総合表!$R$5:$R$66,0)))</f>
        <v>ししし</v>
      </c>
      <c r="C29" s="185"/>
      <c r="D29" s="187"/>
      <c r="E29" s="114" t="str">
        <f ca="1">IF(MAX(価格・原価入力シート及び総合表!$X$5:$X$66)&lt;ROW(価格・原価入力シート及び総合表!B9),"",INDEX(価格・原価入力シート及び総合表!$B$5:$B$66,MATCH(ROW(価格・原価入力シート及び総合表!W9),価格・原価入力シート及び総合表!$X$5:$X$66,0)))</f>
        <v>あああ</v>
      </c>
      <c r="F29" s="115" t="str">
        <f ca="1">IF(MAX(価格・原価入力シート及び総合表!$X$5:$X$66)&lt;ROW(価格・原価入力シート及び総合表!B27),"",INDEX(価格・原価入力シート及び総合表!$B$5:$B$66,MATCH(ROW(価格・原価入力シート及び総合表!W27),価格・原価入力シート及び総合表!$X$5:$X$66,0)))</f>
        <v/>
      </c>
      <c r="G29" s="114" t="str">
        <f ca="1">IF(MAX(価格・原価入力シート及び総合表!$AB$5:$AB$66)&lt;ROW(価格・原価入力シート及び総合表!C9),"",INDEX(価格・原価入力シート及び総合表!$B$5:$B$66,MATCH(ROW(価格・原価入力シート及び総合表!X9),価格・原価入力シート及び総合表!$AB$5:$AB$66,0)))</f>
        <v/>
      </c>
      <c r="H29" s="115" t="str">
        <f ca="1">IF(MAX(価格・原価入力シート及び総合表!$AB$5:$AB$66)&lt;ROW(価格・原価入力シート及び総合表!C27),"",INDEX(価格・原価入力シート及び総合表!$B$5:$B$66,MATCH(ROW(価格・原価入力シート及び総合表!X27),価格・原価入力シート及び総合表!$AB$5:$AB$66,0)))</f>
        <v/>
      </c>
      <c r="I29" s="114" t="str">
        <f ca="1">IF(MAX(価格・原価入力シート及び総合表!$AD$5:$AD$66)&lt;ROW(価格・原価入力シート及び総合表!D9),"",INDEX(価格・原価入力シート及び総合表!$B$5:$B$66,MATCH(ROW(価格・原価入力シート及び総合表!Y9),価格・原価入力シート及び総合表!$AD$5:$AD$66,0)))</f>
        <v/>
      </c>
      <c r="J29" s="115" t="str">
        <f ca="1">IF(MAX(価格・原価入力シート及び総合表!$AD$5:$AD$66)&lt;ROW(価格・原価入力シート及び総合表!D27),"",INDEX(価格・原価入力シート及び総合表!$B$5:$B$66,MATCH(ROW(価格・原価入力シート及び総合表!Y27),価格・原価入力シート及び総合表!$AD$5:$AD$66,0)))</f>
        <v/>
      </c>
      <c r="L29" s="190"/>
      <c r="M29" s="177"/>
      <c r="N29" s="114" t="str">
        <f ca="1">IF(MAX(価格・原価入力シート及び総合表!$AG$5:$AG$66)&lt;ROW(価格・原価入力シート及び総合表!A9),"",INDEX(価格・原価入力シート及び総合表!$B$5:$B$66,MATCH(ROW(価格・原価入力シート及び総合表!V9),価格・原価入力シート及び総合表!$AG$5:$AG$66,0)))</f>
        <v/>
      </c>
      <c r="O29" s="115" t="str">
        <f ca="1">IF(MAX(価格・原価入力シート及び総合表!$AG$5:$AG$66)&lt;ROW(価格・原価入力シート及び総合表!A27),"",INDEX(価格・原価入力シート及び総合表!$B$5:$B$66,MATCH(ROW(価格・原価入力シート及び総合表!V27),価格・原価入力シート及び総合表!$AG$5:$AG$66,0)))</f>
        <v/>
      </c>
      <c r="P29" s="114" t="str">
        <f ca="1">IF(MAX(価格・原価入力シート及び総合表!$AK$5:$AK$66)&lt;ROW(価格・原価入力シート及び総合表!B9),"",INDEX(価格・原価入力シート及び総合表!$B$5:$B$66,MATCH(ROW(価格・原価入力シート及び総合表!W9),価格・原価入力シート及び総合表!$AK$5:$AK$66,0)))</f>
        <v/>
      </c>
      <c r="Q29" s="115" t="str">
        <f ca="1">IF(MAX(価格・原価入力シート及び総合表!$AK$5:$AK$66)&lt;ROW(価格・原価入力シート及び総合表!B27),"",INDEX(価格・原価入力シート及び総合表!$B$5:$B$66,MATCH(ROW(価格・原価入力シート及び総合表!W27),価格・原価入力シート及び総合表!$AK$5:$AK$66,0)))</f>
        <v/>
      </c>
      <c r="R29" s="114" t="str">
        <f ca="1">IF(MAX(価格・原価入力シート及び総合表!$AM$5:$AM$66)&lt;ROW(価格・原価入力シート及び総合表!C9),"",INDEX(価格・原価入力シート及び総合表!$B$5:$B$66,MATCH(ROW(価格・原価入力シート及び総合表!X9),価格・原価入力シート及び総合表!$AM$5:$AM$66,0)))</f>
        <v/>
      </c>
      <c r="S29" s="115" t="str">
        <f ca="1">IF(MAX(価格・原価入力シート及び総合表!$AM$5:$AM$66)&lt;ROW(価格・原価入力シート及び総合表!C27),"",INDEX(価格・原価入力シート及び総合表!$B$5:$B$66,MATCH(ROW(価格・原価入力シート及び総合表!X27),価格・原価入力シート及び総合表!$AM$5:$AM$66,0)))</f>
        <v/>
      </c>
      <c r="U29" s="190"/>
      <c r="V29" s="177"/>
      <c r="W29" s="114" t="str">
        <f ca="1">IF(MAX(価格・原価入力シート及び総合表!$AP$5:$AP$66)&lt;ROW(価格・原価入力シート及び総合表!A9),"",INDEX(価格・原価入力シート及び総合表!$B$5:$B$66,MATCH(ROW(価格・原価入力シート及び総合表!V9),価格・原価入力シート及び総合表!$AP$5:$AP$66,0)))</f>
        <v/>
      </c>
      <c r="X29" s="116" t="str">
        <f ca="1">IF(MAX(価格・原価入力シート及び総合表!$AP$5:$AP$66)&lt;ROW(価格・原価入力シート及び総合表!A27),"",INDEX(価格・原価入力シート及び総合表!$B$5:$B$66,MATCH(ROW(価格・原価入力シート及び総合表!V27),価格・原価入力シート及び総合表!$AP$5:$AP$66,0)))</f>
        <v/>
      </c>
      <c r="Y29" s="114" t="str">
        <f ca="1">IF(MAX(価格・原価入力シート及び総合表!$AT$5:$AT$66)&lt;ROW(価格・原価入力シート及び総合表!B9),"",INDEX(価格・原価入力シート及び総合表!$B$5:$B$66,MATCH(ROW(価格・原価入力シート及び総合表!W9),価格・原価入力シート及び総合表!$AT$5:$AT$66,0)))</f>
        <v/>
      </c>
      <c r="Z29" s="115" t="str">
        <f ca="1">IF(MAX(価格・原価入力シート及び総合表!$AT$5:$AT$66)&lt;ROW(価格・原価入力シート及び総合表!B27),"",INDEX(価格・原価入力シート及び総合表!$B$5:$B$66,MATCH(ROW(価格・原価入力シート及び総合表!W27),価格・原価入力シート及び総合表!$AT$5:$AT$66,0)))</f>
        <v/>
      </c>
      <c r="AA29" s="114" t="str">
        <f ca="1">IF(MAX(価格・原価入力シート及び総合表!$AV$5:$AV$66)&lt;ROW(価格・原価入力シート及び総合表!C9),"",INDEX(価格・原価入力シート及び総合表!$B$5:$B$66,MATCH(ROW(価格・原価入力シート及び総合表!X9),価格・原価入力シート及び総合表!$AV$5:$AV$66,0)))</f>
        <v/>
      </c>
      <c r="AB29" s="115" t="str">
        <f ca="1">IF(MAX(価格・原価入力シート及び総合表!$AV$5:$AV$66)&lt;ROW(価格・原価入力シート及び総合表!C27),"",INDEX(価格・原価入力シート及び総合表!$B$5:$B$66,MATCH(ROW(価格・原価入力シート及び総合表!X27),価格・原価入力シート及び総合表!$AV$5:$AV$66,0)))</f>
        <v/>
      </c>
    </row>
    <row r="30" spans="1:28" s="110" customFormat="1" ht="21.75" customHeight="1">
      <c r="C30" s="185"/>
      <c r="D30" s="187"/>
      <c r="E30" s="114" t="str">
        <f ca="1">IF(MAX(価格・原価入力シート及び総合表!$X$5:$X$66)&lt;ROW(価格・原価入力シート及び総合表!B10),"",INDEX(価格・原価入力シート及び総合表!$B$5:$B$66,MATCH(ROW(価格・原価入力シート及び総合表!W10),価格・原価入力シート及び総合表!$X$5:$X$66,0)))</f>
        <v>ききき</v>
      </c>
      <c r="F30" s="115" t="str">
        <f ca="1">IF(MAX(価格・原価入力シート及び総合表!$X$5:$X$66)&lt;ROW(価格・原価入力シート及び総合表!B28),"",INDEX(価格・原価入力シート及び総合表!$B$5:$B$66,MATCH(ROW(価格・原価入力シート及び総合表!W28),価格・原価入力シート及び総合表!$X$5:$X$66,0)))</f>
        <v/>
      </c>
      <c r="G30" s="114" t="str">
        <f ca="1">IF(MAX(価格・原価入力シート及び総合表!$AB$5:$AB$66)&lt;ROW(価格・原価入力シート及び総合表!C10),"",INDEX(価格・原価入力シート及び総合表!$B$5:$B$66,MATCH(ROW(価格・原価入力シート及び総合表!X10),価格・原価入力シート及び総合表!$AB$5:$AB$66,0)))</f>
        <v/>
      </c>
      <c r="H30" s="115" t="str">
        <f ca="1">IF(MAX(価格・原価入力シート及び総合表!$AB$5:$AB$66)&lt;ROW(価格・原価入力シート及び総合表!C28),"",INDEX(価格・原価入力シート及び総合表!$B$5:$B$66,MATCH(ROW(価格・原価入力シート及び総合表!X28),価格・原価入力シート及び総合表!$AB$5:$AB$66,0)))</f>
        <v/>
      </c>
      <c r="I30" s="114" t="str">
        <f ca="1">IF(MAX(価格・原価入力シート及び総合表!$AD$5:$AD$66)&lt;ROW(価格・原価入力シート及び総合表!D10),"",INDEX(価格・原価入力シート及び総合表!$B$5:$B$66,MATCH(ROW(価格・原価入力シート及び総合表!Y10),価格・原価入力シート及び総合表!$AD$5:$AD$66,0)))</f>
        <v/>
      </c>
      <c r="J30" s="115" t="str">
        <f ca="1">IF(MAX(価格・原価入力シート及び総合表!$AD$5:$AD$66)&lt;ROW(価格・原価入力シート及び総合表!D28),"",INDEX(価格・原価入力シート及び総合表!$B$5:$B$66,MATCH(ROW(価格・原価入力シート及び総合表!Y28),価格・原価入力シート及び総合表!$AD$5:$AD$66,0)))</f>
        <v/>
      </c>
      <c r="L30" s="190"/>
      <c r="M30" s="177"/>
      <c r="N30" s="114" t="str">
        <f ca="1">IF(MAX(価格・原価入力シート及び総合表!$AG$5:$AG$66)&lt;ROW(価格・原価入力シート及び総合表!A10),"",INDEX(価格・原価入力シート及び総合表!$B$5:$B$66,MATCH(ROW(価格・原価入力シート及び総合表!V10),価格・原価入力シート及び総合表!$AG$5:$AG$66,0)))</f>
        <v/>
      </c>
      <c r="O30" s="115" t="str">
        <f ca="1">IF(MAX(価格・原価入力シート及び総合表!$AG$5:$AG$66)&lt;ROW(価格・原価入力シート及び総合表!A28),"",INDEX(価格・原価入力シート及び総合表!$B$5:$B$66,MATCH(ROW(価格・原価入力シート及び総合表!V28),価格・原価入力シート及び総合表!$AG$5:$AG$66,0)))</f>
        <v/>
      </c>
      <c r="P30" s="114" t="str">
        <f ca="1">IF(MAX(価格・原価入力シート及び総合表!$AK$5:$AK$66)&lt;ROW(価格・原価入力シート及び総合表!B10),"",INDEX(価格・原価入力シート及び総合表!$B$5:$B$66,MATCH(ROW(価格・原価入力シート及び総合表!W10),価格・原価入力シート及び総合表!$AK$5:$AK$66,0)))</f>
        <v/>
      </c>
      <c r="Q30" s="115" t="str">
        <f ca="1">IF(MAX(価格・原価入力シート及び総合表!$AK$5:$AK$66)&lt;ROW(価格・原価入力シート及び総合表!B28),"",INDEX(価格・原価入力シート及び総合表!$B$5:$B$66,MATCH(ROW(価格・原価入力シート及び総合表!W28),価格・原価入力シート及び総合表!$AK$5:$AK$66,0)))</f>
        <v/>
      </c>
      <c r="R30" s="114" t="str">
        <f ca="1">IF(MAX(価格・原価入力シート及び総合表!$AM$5:$AM$66)&lt;ROW(価格・原価入力シート及び総合表!C10),"",INDEX(価格・原価入力シート及び総合表!$B$5:$B$66,MATCH(ROW(価格・原価入力シート及び総合表!X10),価格・原価入力シート及び総合表!$AM$5:$AM$66,0)))</f>
        <v/>
      </c>
      <c r="S30" s="115" t="str">
        <f ca="1">IF(MAX(価格・原価入力シート及び総合表!$AM$5:$AM$66)&lt;ROW(価格・原価入力シート及び総合表!C28),"",INDEX(価格・原価入力シート及び総合表!$B$5:$B$66,MATCH(ROW(価格・原価入力シート及び総合表!X28),価格・原価入力シート及び総合表!$AM$5:$AM$66,0)))</f>
        <v/>
      </c>
      <c r="U30" s="190"/>
      <c r="V30" s="177"/>
      <c r="W30" s="114" t="str">
        <f ca="1">IF(MAX(価格・原価入力シート及び総合表!$AP$5:$AP$66)&lt;ROW(価格・原価入力シート及び総合表!A10),"",INDEX(価格・原価入力シート及び総合表!$B$5:$B$66,MATCH(ROW(価格・原価入力シート及び総合表!V10),価格・原価入力シート及び総合表!$AP$5:$AP$66,0)))</f>
        <v/>
      </c>
      <c r="X30" s="116" t="str">
        <f ca="1">IF(MAX(価格・原価入力シート及び総合表!$AP$5:$AP$66)&lt;ROW(価格・原価入力シート及び総合表!A28),"",INDEX(価格・原価入力シート及び総合表!$B$5:$B$66,MATCH(ROW(価格・原価入力シート及び総合表!V28),価格・原価入力シート及び総合表!$AP$5:$AP$66,0)))</f>
        <v/>
      </c>
      <c r="Y30" s="114" t="str">
        <f ca="1">IF(MAX(価格・原価入力シート及び総合表!$AT$5:$AT$66)&lt;ROW(価格・原価入力シート及び総合表!B10),"",INDEX(価格・原価入力シート及び総合表!$B$5:$B$66,MATCH(ROW(価格・原価入力シート及び総合表!W10),価格・原価入力シート及び総合表!$AT$5:$AT$66,0)))</f>
        <v/>
      </c>
      <c r="Z30" s="115" t="str">
        <f ca="1">IF(MAX(価格・原価入力シート及び総合表!$AT$5:$AT$66)&lt;ROW(価格・原価入力シート及び総合表!B28),"",INDEX(価格・原価入力シート及び総合表!$B$5:$B$66,MATCH(ROW(価格・原価入力シート及び総合表!W28),価格・原価入力シート及び総合表!$AT$5:$AT$66,0)))</f>
        <v/>
      </c>
      <c r="AA30" s="114" t="str">
        <f ca="1">IF(MAX(価格・原価入力シート及び総合表!$AV$5:$AV$66)&lt;ROW(価格・原価入力シート及び総合表!C10),"",INDEX(価格・原価入力シート及び総合表!$B$5:$B$66,MATCH(ROW(価格・原価入力シート及び総合表!X10),価格・原価入力シート及び総合表!$AV$5:$AV$66,0)))</f>
        <v/>
      </c>
      <c r="AB30" s="115" t="str">
        <f ca="1">IF(MAX(価格・原価入力シート及び総合表!$AV$5:$AV$66)&lt;ROW(価格・原価入力シート及び総合表!C28),"",INDEX(価格・原価入力シート及び総合表!$B$5:$B$66,MATCH(ROW(価格・原価入力シート及び総合表!X28),価格・原価入力シート及び総合表!$AV$5:$AV$66,0)))</f>
        <v/>
      </c>
    </row>
    <row r="31" spans="1:28" s="110" customFormat="1" ht="21.75" customHeight="1">
      <c r="C31" s="185"/>
      <c r="D31" s="187"/>
      <c r="E31" s="114" t="str">
        <f ca="1">IF(MAX(価格・原価入力シート及び総合表!$X$5:$X$66)&lt;ROW(価格・原価入力シート及び総合表!B11),"",INDEX(価格・原価入力シート及び総合表!$B$5:$B$66,MATCH(ROW(価格・原価入力シート及び総合表!W11),価格・原価入力シート及び総合表!$X$5:$X$66,0)))</f>
        <v>あああ</v>
      </c>
      <c r="F31" s="115" t="str">
        <f ca="1">IF(MAX(価格・原価入力シート及び総合表!$X$5:$X$66)&lt;ROW(価格・原価入力シート及び総合表!B29),"",INDEX(価格・原価入力シート及び総合表!$B$5:$B$66,MATCH(ROW(価格・原価入力シート及び総合表!W29),価格・原価入力シート及び総合表!$X$5:$X$66,0)))</f>
        <v/>
      </c>
      <c r="G31" s="114" t="str">
        <f ca="1">IF(MAX(価格・原価入力シート及び総合表!$AB$5:$AB$66)&lt;ROW(価格・原価入力シート及び総合表!C11),"",INDEX(価格・原価入力シート及び総合表!$B$5:$B$66,MATCH(ROW(価格・原価入力シート及び総合表!X11),価格・原価入力シート及び総合表!$AB$5:$AB$66,0)))</f>
        <v/>
      </c>
      <c r="H31" s="115" t="str">
        <f ca="1">IF(MAX(価格・原価入力シート及び総合表!$AB$5:$AB$66)&lt;ROW(価格・原価入力シート及び総合表!C29),"",INDEX(価格・原価入力シート及び総合表!$B$5:$B$66,MATCH(ROW(価格・原価入力シート及び総合表!X29),価格・原価入力シート及び総合表!$AB$5:$AB$66,0)))</f>
        <v/>
      </c>
      <c r="I31" s="114" t="str">
        <f ca="1">IF(MAX(価格・原価入力シート及び総合表!$AD$5:$AD$66)&lt;ROW(価格・原価入力シート及び総合表!D11),"",INDEX(価格・原価入力シート及び総合表!$B$5:$B$66,MATCH(ROW(価格・原価入力シート及び総合表!Y11),価格・原価入力シート及び総合表!$AD$5:$AD$66,0)))</f>
        <v/>
      </c>
      <c r="J31" s="115" t="str">
        <f ca="1">IF(MAX(価格・原価入力シート及び総合表!$AD$5:$AD$66)&lt;ROW(価格・原価入力シート及び総合表!D29),"",INDEX(価格・原価入力シート及び総合表!$B$5:$B$66,MATCH(ROW(価格・原価入力シート及び総合表!Y29),価格・原価入力シート及び総合表!$AD$5:$AD$66,0)))</f>
        <v/>
      </c>
      <c r="L31" s="190"/>
      <c r="M31" s="177"/>
      <c r="N31" s="114" t="str">
        <f ca="1">IF(MAX(価格・原価入力シート及び総合表!$AG$5:$AG$66)&lt;ROW(価格・原価入力シート及び総合表!A11),"",INDEX(価格・原価入力シート及び総合表!$B$5:$B$66,MATCH(ROW(価格・原価入力シート及び総合表!V11),価格・原価入力シート及び総合表!$AG$5:$AG$66,0)))</f>
        <v/>
      </c>
      <c r="O31" s="115" t="str">
        <f ca="1">IF(MAX(価格・原価入力シート及び総合表!$AG$5:$AG$66)&lt;ROW(価格・原価入力シート及び総合表!A29),"",INDEX(価格・原価入力シート及び総合表!$B$5:$B$66,MATCH(ROW(価格・原価入力シート及び総合表!V29),価格・原価入力シート及び総合表!$AG$5:$AG$66,0)))</f>
        <v/>
      </c>
      <c r="P31" s="114" t="str">
        <f ca="1">IF(MAX(価格・原価入力シート及び総合表!$AK$5:$AK$66)&lt;ROW(価格・原価入力シート及び総合表!B11),"",INDEX(価格・原価入力シート及び総合表!$B$5:$B$66,MATCH(ROW(価格・原価入力シート及び総合表!W11),価格・原価入力シート及び総合表!$AK$5:$AK$66,0)))</f>
        <v/>
      </c>
      <c r="Q31" s="115" t="str">
        <f ca="1">IF(MAX(価格・原価入力シート及び総合表!$AK$5:$AK$66)&lt;ROW(価格・原価入力シート及び総合表!B29),"",INDEX(価格・原価入力シート及び総合表!$B$5:$B$66,MATCH(ROW(価格・原価入力シート及び総合表!W29),価格・原価入力シート及び総合表!$AK$5:$AK$66,0)))</f>
        <v/>
      </c>
      <c r="R31" s="114" t="str">
        <f ca="1">IF(MAX(価格・原価入力シート及び総合表!$AM$5:$AM$66)&lt;ROW(価格・原価入力シート及び総合表!C11),"",INDEX(価格・原価入力シート及び総合表!$B$5:$B$66,MATCH(ROW(価格・原価入力シート及び総合表!X11),価格・原価入力シート及び総合表!$AM$5:$AM$66,0)))</f>
        <v/>
      </c>
      <c r="S31" s="115" t="str">
        <f ca="1">IF(MAX(価格・原価入力シート及び総合表!$AM$5:$AM$66)&lt;ROW(価格・原価入力シート及び総合表!C29),"",INDEX(価格・原価入力シート及び総合表!$B$5:$B$66,MATCH(ROW(価格・原価入力シート及び総合表!X29),価格・原価入力シート及び総合表!$AM$5:$AM$66,0)))</f>
        <v/>
      </c>
      <c r="U31" s="190"/>
      <c r="V31" s="177"/>
      <c r="W31" s="114" t="str">
        <f ca="1">IF(MAX(価格・原価入力シート及び総合表!$AP$5:$AP$66)&lt;ROW(価格・原価入力シート及び総合表!A11),"",INDEX(価格・原価入力シート及び総合表!$B$5:$B$66,MATCH(ROW(価格・原価入力シート及び総合表!V11),価格・原価入力シート及び総合表!$AP$5:$AP$66,0)))</f>
        <v/>
      </c>
      <c r="X31" s="116" t="str">
        <f ca="1">IF(MAX(価格・原価入力シート及び総合表!$AP$5:$AP$66)&lt;ROW(価格・原価入力シート及び総合表!A29),"",INDEX(価格・原価入力シート及び総合表!$B$5:$B$66,MATCH(ROW(価格・原価入力シート及び総合表!V29),価格・原価入力シート及び総合表!$AP$5:$AP$66,0)))</f>
        <v/>
      </c>
      <c r="Y31" s="114" t="str">
        <f ca="1">IF(MAX(価格・原価入力シート及び総合表!$AT$5:$AT$66)&lt;ROW(価格・原価入力シート及び総合表!B11),"",INDEX(価格・原価入力シート及び総合表!$B$5:$B$66,MATCH(ROW(価格・原価入力シート及び総合表!W11),価格・原価入力シート及び総合表!$AT$5:$AT$66,0)))</f>
        <v/>
      </c>
      <c r="Z31" s="115" t="str">
        <f ca="1">IF(MAX(価格・原価入力シート及び総合表!$AT$5:$AT$66)&lt;ROW(価格・原価入力シート及び総合表!B29),"",INDEX(価格・原価入力シート及び総合表!$B$5:$B$66,MATCH(ROW(価格・原価入力シート及び総合表!W29),価格・原価入力シート及び総合表!$AT$5:$AT$66,0)))</f>
        <v/>
      </c>
      <c r="AA31" s="114" t="str">
        <f ca="1">IF(MAX(価格・原価入力シート及び総合表!$AV$5:$AV$66)&lt;ROW(価格・原価入力シート及び総合表!C11),"",INDEX(価格・原価入力シート及び総合表!$B$5:$B$66,MATCH(ROW(価格・原価入力シート及び総合表!X11),価格・原価入力シート及び総合表!$AV$5:$AV$66,0)))</f>
        <v/>
      </c>
      <c r="AB31" s="115" t="str">
        <f ca="1">IF(MAX(価格・原価入力シート及び総合表!$AV$5:$AV$66)&lt;ROW(価格・原価入力シート及び総合表!C29),"",INDEX(価格・原価入力シート及び総合表!$B$5:$B$66,MATCH(ROW(価格・原価入力シート及び総合表!X29),価格・原価入力シート及び総合表!$AV$5:$AV$66,0)))</f>
        <v/>
      </c>
    </row>
    <row r="32" spans="1:28" s="110" customFormat="1" ht="21.75" customHeight="1">
      <c r="C32" s="185"/>
      <c r="D32" s="187"/>
      <c r="E32" s="114" t="str">
        <f ca="1">IF(MAX(価格・原価入力シート及び総合表!$X$5:$X$66)&lt;ROW(価格・原価入力シート及び総合表!B12),"",INDEX(価格・原価入力シート及び総合表!$B$5:$B$66,MATCH(ROW(価格・原価入力シート及び総合表!W12),価格・原価入力シート及び総合表!$X$5:$X$66,0)))</f>
        <v>ううう</v>
      </c>
      <c r="F32" s="115" t="str">
        <f ca="1">IF(MAX(価格・原価入力シート及び総合表!$X$5:$X$66)&lt;ROW(価格・原価入力シート及び総合表!B30),"",INDEX(価格・原価入力シート及び総合表!$B$5:$B$66,MATCH(ROW(価格・原価入力シート及び総合表!W30),価格・原価入力シート及び総合表!$X$5:$X$66,0)))</f>
        <v/>
      </c>
      <c r="G32" s="114" t="str">
        <f ca="1">IF(MAX(価格・原価入力シート及び総合表!$AB$5:$AB$66)&lt;ROW(価格・原価入力シート及び総合表!C12),"",INDEX(価格・原価入力シート及び総合表!$B$5:$B$66,MATCH(ROW(価格・原価入力シート及び総合表!X12),価格・原価入力シート及び総合表!$AB$5:$AB$66,0)))</f>
        <v/>
      </c>
      <c r="H32" s="115" t="str">
        <f ca="1">IF(MAX(価格・原価入力シート及び総合表!$AB$5:$AB$66)&lt;ROW(価格・原価入力シート及び総合表!C30),"",INDEX(価格・原価入力シート及び総合表!$B$5:$B$66,MATCH(ROW(価格・原価入力シート及び総合表!X30),価格・原価入力シート及び総合表!$AB$5:$AB$66,0)))</f>
        <v/>
      </c>
      <c r="I32" s="114" t="str">
        <f ca="1">IF(MAX(価格・原価入力シート及び総合表!$AD$5:$AD$66)&lt;ROW(価格・原価入力シート及び総合表!D12),"",INDEX(価格・原価入力シート及び総合表!$B$5:$B$66,MATCH(ROW(価格・原価入力シート及び総合表!Y12),価格・原価入力シート及び総合表!$AD$5:$AD$66,0)))</f>
        <v/>
      </c>
      <c r="J32" s="115" t="str">
        <f ca="1">IF(MAX(価格・原価入力シート及び総合表!$AD$5:$AD$66)&lt;ROW(価格・原価入力シート及び総合表!D30),"",INDEX(価格・原価入力シート及び総合表!$B$5:$B$66,MATCH(ROW(価格・原価入力シート及び総合表!Y30),価格・原価入力シート及び総合表!$AD$5:$AD$66,0)))</f>
        <v/>
      </c>
      <c r="L32" s="190"/>
      <c r="M32" s="177"/>
      <c r="N32" s="114" t="str">
        <f ca="1">IF(MAX(価格・原価入力シート及び総合表!$AG$5:$AG$66)&lt;ROW(価格・原価入力シート及び総合表!A12),"",INDEX(価格・原価入力シート及び総合表!$B$5:$B$66,MATCH(ROW(価格・原価入力シート及び総合表!V12),価格・原価入力シート及び総合表!$AG$5:$AG$66,0)))</f>
        <v/>
      </c>
      <c r="O32" s="115" t="str">
        <f ca="1">IF(MAX(価格・原価入力シート及び総合表!$AG$5:$AG$66)&lt;ROW(価格・原価入力シート及び総合表!A30),"",INDEX(価格・原価入力シート及び総合表!$B$5:$B$66,MATCH(ROW(価格・原価入力シート及び総合表!V30),価格・原価入力シート及び総合表!$AG$5:$AG$66,0)))</f>
        <v/>
      </c>
      <c r="P32" s="114" t="str">
        <f ca="1">IF(MAX(価格・原価入力シート及び総合表!$AK$5:$AK$66)&lt;ROW(価格・原価入力シート及び総合表!B12),"",INDEX(価格・原価入力シート及び総合表!$B$5:$B$66,MATCH(ROW(価格・原価入力シート及び総合表!W12),価格・原価入力シート及び総合表!$AK$5:$AK$66,0)))</f>
        <v/>
      </c>
      <c r="Q32" s="115" t="str">
        <f ca="1">IF(MAX(価格・原価入力シート及び総合表!$AK$5:$AK$66)&lt;ROW(価格・原価入力シート及び総合表!B30),"",INDEX(価格・原価入力シート及び総合表!$B$5:$B$66,MATCH(ROW(価格・原価入力シート及び総合表!W30),価格・原価入力シート及び総合表!$AK$5:$AK$66,0)))</f>
        <v/>
      </c>
      <c r="R32" s="114" t="str">
        <f ca="1">IF(MAX(価格・原価入力シート及び総合表!$AM$5:$AM$66)&lt;ROW(価格・原価入力シート及び総合表!C12),"",INDEX(価格・原価入力シート及び総合表!$B$5:$B$66,MATCH(ROW(価格・原価入力シート及び総合表!X12),価格・原価入力シート及び総合表!$AM$5:$AM$66,0)))</f>
        <v/>
      </c>
      <c r="S32" s="115" t="str">
        <f ca="1">IF(MAX(価格・原価入力シート及び総合表!$AM$5:$AM$66)&lt;ROW(価格・原価入力シート及び総合表!C30),"",INDEX(価格・原価入力シート及び総合表!$B$5:$B$66,MATCH(ROW(価格・原価入力シート及び総合表!X30),価格・原価入力シート及び総合表!$AM$5:$AM$66,0)))</f>
        <v/>
      </c>
      <c r="U32" s="190"/>
      <c r="V32" s="177"/>
      <c r="W32" s="114" t="str">
        <f ca="1">IF(MAX(価格・原価入力シート及び総合表!$AP$5:$AP$66)&lt;ROW(価格・原価入力シート及び総合表!A12),"",INDEX(価格・原価入力シート及び総合表!$B$5:$B$66,MATCH(ROW(価格・原価入力シート及び総合表!V12),価格・原価入力シート及び総合表!$AP$5:$AP$66,0)))</f>
        <v/>
      </c>
      <c r="X32" s="116" t="str">
        <f ca="1">IF(MAX(価格・原価入力シート及び総合表!$AP$5:$AP$66)&lt;ROW(価格・原価入力シート及び総合表!A30),"",INDEX(価格・原価入力シート及び総合表!$B$5:$B$66,MATCH(ROW(価格・原価入力シート及び総合表!V30),価格・原価入力シート及び総合表!$AP$5:$AP$66,0)))</f>
        <v/>
      </c>
      <c r="Y32" s="114" t="str">
        <f ca="1">IF(MAX(価格・原価入力シート及び総合表!$AT$5:$AT$66)&lt;ROW(価格・原価入力シート及び総合表!B12),"",INDEX(価格・原価入力シート及び総合表!$B$5:$B$66,MATCH(ROW(価格・原価入力シート及び総合表!W12),価格・原価入力シート及び総合表!$AT$5:$AT$66,0)))</f>
        <v/>
      </c>
      <c r="Z32" s="115" t="str">
        <f ca="1">IF(MAX(価格・原価入力シート及び総合表!$AT$5:$AT$66)&lt;ROW(価格・原価入力シート及び総合表!B30),"",INDEX(価格・原価入力シート及び総合表!$B$5:$B$66,MATCH(ROW(価格・原価入力シート及び総合表!W30),価格・原価入力シート及び総合表!$AT$5:$AT$66,0)))</f>
        <v/>
      </c>
      <c r="AA32" s="114" t="str">
        <f ca="1">IF(MAX(価格・原価入力シート及び総合表!$AV$5:$AV$66)&lt;ROW(価格・原価入力シート及び総合表!C12),"",INDEX(価格・原価入力シート及び総合表!$B$5:$B$66,MATCH(ROW(価格・原価入力シート及び総合表!X12),価格・原価入力シート及び総合表!$AV$5:$AV$66,0)))</f>
        <v/>
      </c>
      <c r="AB32" s="115" t="str">
        <f ca="1">IF(MAX(価格・原価入力シート及び総合表!$AV$5:$AV$66)&lt;ROW(価格・原価入力シート及び総合表!C30),"",INDEX(価格・原価入力シート及び総合表!$B$5:$B$66,MATCH(ROW(価格・原価入力シート及び総合表!X30),価格・原価入力シート及び総合表!$AV$5:$AV$66,0)))</f>
        <v/>
      </c>
    </row>
    <row r="33" spans="3:28" s="110" customFormat="1" ht="21.75" customHeight="1">
      <c r="C33" s="185"/>
      <c r="D33" s="187"/>
      <c r="E33" s="114" t="str">
        <f ca="1">IF(MAX(価格・原価入力シート及び総合表!$X$5:$X$66)&lt;ROW(価格・原価入力シート及び総合表!B13),"",INDEX(価格・原価入力シート及び総合表!$B$5:$B$66,MATCH(ROW(価格・原価入力シート及び総合表!W13),価格・原価入力シート及び総合表!$X$5:$X$66,0)))</f>
        <v>dddd</v>
      </c>
      <c r="F33" s="115" t="str">
        <f ca="1">IF(MAX(価格・原価入力シート及び総合表!$X$5:$X$66)&lt;ROW(価格・原価入力シート及び総合表!B31),"",INDEX(価格・原価入力シート及び総合表!$B$5:$B$66,MATCH(ROW(価格・原価入力シート及び総合表!W31),価格・原価入力シート及び総合表!$X$5:$X$66,0)))</f>
        <v/>
      </c>
      <c r="G33" s="114" t="str">
        <f ca="1">IF(MAX(価格・原価入力シート及び総合表!$AB$5:$AB$66)&lt;ROW(価格・原価入力シート及び総合表!C13),"",INDEX(価格・原価入力シート及び総合表!$B$5:$B$66,MATCH(ROW(価格・原価入力シート及び総合表!X13),価格・原価入力シート及び総合表!$AB$5:$AB$66,0)))</f>
        <v/>
      </c>
      <c r="H33" s="115" t="str">
        <f ca="1">IF(MAX(価格・原価入力シート及び総合表!$AB$5:$AB$66)&lt;ROW(価格・原価入力シート及び総合表!C31),"",INDEX(価格・原価入力シート及び総合表!$B$5:$B$66,MATCH(ROW(価格・原価入力シート及び総合表!X31),価格・原価入力シート及び総合表!$AB$5:$AB$66,0)))</f>
        <v/>
      </c>
      <c r="I33" s="114" t="str">
        <f ca="1">IF(MAX(価格・原価入力シート及び総合表!$AD$5:$AD$66)&lt;ROW(価格・原価入力シート及び総合表!D13),"",INDEX(価格・原価入力シート及び総合表!$B$5:$B$66,MATCH(ROW(価格・原価入力シート及び総合表!Y13),価格・原価入力シート及び総合表!$AD$5:$AD$66,0)))</f>
        <v/>
      </c>
      <c r="J33" s="115" t="str">
        <f ca="1">IF(MAX(価格・原価入力シート及び総合表!$AD$5:$AD$66)&lt;ROW(価格・原価入力シート及び総合表!D31),"",INDEX(価格・原価入力シート及び総合表!$B$5:$B$66,MATCH(ROW(価格・原価入力シート及び総合表!Y31),価格・原価入力シート及び総合表!$AD$5:$AD$66,0)))</f>
        <v/>
      </c>
      <c r="L33" s="190"/>
      <c r="M33" s="177"/>
      <c r="N33" s="114" t="str">
        <f ca="1">IF(MAX(価格・原価入力シート及び総合表!$AG$5:$AG$66)&lt;ROW(価格・原価入力シート及び総合表!A13),"",INDEX(価格・原価入力シート及び総合表!$B$5:$B$66,MATCH(ROW(価格・原価入力シート及び総合表!V13),価格・原価入力シート及び総合表!$AG$5:$AG$66,0)))</f>
        <v/>
      </c>
      <c r="O33" s="115" t="str">
        <f ca="1">IF(MAX(価格・原価入力シート及び総合表!$AG$5:$AG$66)&lt;ROW(価格・原価入力シート及び総合表!A31),"",INDEX(価格・原価入力シート及び総合表!$B$5:$B$66,MATCH(ROW(価格・原価入力シート及び総合表!V31),価格・原価入力シート及び総合表!$AG$5:$AG$66,0)))</f>
        <v/>
      </c>
      <c r="P33" s="114" t="str">
        <f ca="1">IF(MAX(価格・原価入力シート及び総合表!$AK$5:$AK$66)&lt;ROW(価格・原価入力シート及び総合表!B13),"",INDEX(価格・原価入力シート及び総合表!$B$5:$B$66,MATCH(ROW(価格・原価入力シート及び総合表!W13),価格・原価入力シート及び総合表!$AK$5:$AK$66,0)))</f>
        <v/>
      </c>
      <c r="Q33" s="115" t="str">
        <f ca="1">IF(MAX(価格・原価入力シート及び総合表!$AK$5:$AK$66)&lt;ROW(価格・原価入力シート及び総合表!B31),"",INDEX(価格・原価入力シート及び総合表!$B$5:$B$66,MATCH(ROW(価格・原価入力シート及び総合表!W31),価格・原価入力シート及び総合表!$AK$5:$AK$66,0)))</f>
        <v/>
      </c>
      <c r="R33" s="114" t="str">
        <f ca="1">IF(MAX(価格・原価入力シート及び総合表!$AM$5:$AM$66)&lt;ROW(価格・原価入力シート及び総合表!C13),"",INDEX(価格・原価入力シート及び総合表!$B$5:$B$66,MATCH(ROW(価格・原価入力シート及び総合表!X13),価格・原価入力シート及び総合表!$AM$5:$AM$66,0)))</f>
        <v/>
      </c>
      <c r="S33" s="115" t="str">
        <f ca="1">IF(MAX(価格・原価入力シート及び総合表!$AM$5:$AM$66)&lt;ROW(価格・原価入力シート及び総合表!C31),"",INDEX(価格・原価入力シート及び総合表!$B$5:$B$66,MATCH(ROW(価格・原価入力シート及び総合表!X31),価格・原価入力シート及び総合表!$AM$5:$AM$66,0)))</f>
        <v/>
      </c>
      <c r="U33" s="190"/>
      <c r="V33" s="177"/>
      <c r="W33" s="114" t="str">
        <f ca="1">IF(MAX(価格・原価入力シート及び総合表!$AP$5:$AP$66)&lt;ROW(価格・原価入力シート及び総合表!A13),"",INDEX(価格・原価入力シート及び総合表!$B$5:$B$66,MATCH(ROW(価格・原価入力シート及び総合表!V13),価格・原価入力シート及び総合表!$AP$5:$AP$66,0)))</f>
        <v/>
      </c>
      <c r="X33" s="116" t="str">
        <f ca="1">IF(MAX(価格・原価入力シート及び総合表!$AP$5:$AP$66)&lt;ROW(価格・原価入力シート及び総合表!A31),"",INDEX(価格・原価入力シート及び総合表!$B$5:$B$66,MATCH(ROW(価格・原価入力シート及び総合表!V31),価格・原価入力シート及び総合表!$AP$5:$AP$66,0)))</f>
        <v/>
      </c>
      <c r="Y33" s="114" t="str">
        <f ca="1">IF(MAX(価格・原価入力シート及び総合表!$AT$5:$AT$66)&lt;ROW(価格・原価入力シート及び総合表!B13),"",INDEX(価格・原価入力シート及び総合表!$B$5:$B$66,MATCH(ROW(価格・原価入力シート及び総合表!W13),価格・原価入力シート及び総合表!$AT$5:$AT$66,0)))</f>
        <v/>
      </c>
      <c r="Z33" s="115" t="str">
        <f ca="1">IF(MAX(価格・原価入力シート及び総合表!$AT$5:$AT$66)&lt;ROW(価格・原価入力シート及び総合表!B31),"",INDEX(価格・原価入力シート及び総合表!$B$5:$B$66,MATCH(ROW(価格・原価入力シート及び総合表!W31),価格・原価入力シート及び総合表!$AT$5:$AT$66,0)))</f>
        <v/>
      </c>
      <c r="AA33" s="114" t="str">
        <f ca="1">IF(MAX(価格・原価入力シート及び総合表!$AV$5:$AV$66)&lt;ROW(価格・原価入力シート及び総合表!C13),"",INDEX(価格・原価入力シート及び総合表!$B$5:$B$66,MATCH(ROW(価格・原価入力シート及び総合表!X13),価格・原価入力シート及び総合表!$AV$5:$AV$66,0)))</f>
        <v/>
      </c>
      <c r="AB33" s="115" t="str">
        <f ca="1">IF(MAX(価格・原価入力シート及び総合表!$AV$5:$AV$66)&lt;ROW(価格・原価入力シート及び総合表!C31),"",INDEX(価格・原価入力シート及び総合表!$B$5:$B$66,MATCH(ROW(価格・原価入力シート及び総合表!X31),価格・原価入力シート及び総合表!$AV$5:$AV$66,0)))</f>
        <v/>
      </c>
    </row>
    <row r="34" spans="3:28" s="110" customFormat="1" ht="21.75" customHeight="1">
      <c r="C34" s="185"/>
      <c r="D34" s="187"/>
      <c r="E34" s="114" t="str">
        <f ca="1">IF(MAX(価格・原価入力シート及び総合表!$X$5:$X$66)&lt;ROW(価格・原価入力シート及び総合表!B14),"",INDEX(価格・原価入力シート及び総合表!$B$5:$B$66,MATCH(ROW(価格・原価入力シート及び総合表!W14),価格・原価入力シート及び総合表!$X$5:$X$66,0)))</f>
        <v>ababa</v>
      </c>
      <c r="F34" s="115" t="str">
        <f ca="1">IF(MAX(価格・原価入力シート及び総合表!$X$5:$X$66)&lt;ROW(価格・原価入力シート及び総合表!B32),"",INDEX(価格・原価入力シート及び総合表!$B$5:$B$66,MATCH(ROW(価格・原価入力シート及び総合表!W32),価格・原価入力シート及び総合表!$X$5:$X$66,0)))</f>
        <v/>
      </c>
      <c r="G34" s="114" t="str">
        <f ca="1">IF(MAX(価格・原価入力シート及び総合表!$AB$5:$AB$66)&lt;ROW(価格・原価入力シート及び総合表!C14),"",INDEX(価格・原価入力シート及び総合表!$B$5:$B$66,MATCH(ROW(価格・原価入力シート及び総合表!X14),価格・原価入力シート及び総合表!$AB$5:$AB$66,0)))</f>
        <v/>
      </c>
      <c r="H34" s="115" t="str">
        <f ca="1">IF(MAX(価格・原価入力シート及び総合表!$AB$5:$AB$66)&lt;ROW(価格・原価入力シート及び総合表!C32),"",INDEX(価格・原価入力シート及び総合表!$B$5:$B$66,MATCH(ROW(価格・原価入力シート及び総合表!X32),価格・原価入力シート及び総合表!$AB$5:$AB$66,0)))</f>
        <v/>
      </c>
      <c r="I34" s="114" t="str">
        <f ca="1">IF(MAX(価格・原価入力シート及び総合表!$AD$5:$AD$66)&lt;ROW(価格・原価入力シート及び総合表!D14),"",INDEX(価格・原価入力シート及び総合表!$B$5:$B$66,MATCH(ROW(価格・原価入力シート及び総合表!Y14),価格・原価入力シート及び総合表!$AD$5:$AD$66,0)))</f>
        <v/>
      </c>
      <c r="J34" s="115" t="str">
        <f ca="1">IF(MAX(価格・原価入力シート及び総合表!$AD$5:$AD$66)&lt;ROW(価格・原価入力シート及び総合表!D32),"",INDEX(価格・原価入力シート及び総合表!$B$5:$B$66,MATCH(ROW(価格・原価入力シート及び総合表!Y32),価格・原価入力シート及び総合表!$AD$5:$AD$66,0)))</f>
        <v/>
      </c>
      <c r="L34" s="190"/>
      <c r="M34" s="177"/>
      <c r="N34" s="114" t="str">
        <f ca="1">IF(MAX(価格・原価入力シート及び総合表!$AG$5:$AG$66)&lt;ROW(価格・原価入力シート及び総合表!A14),"",INDEX(価格・原価入力シート及び総合表!$B$5:$B$66,MATCH(ROW(価格・原価入力シート及び総合表!V14),価格・原価入力シート及び総合表!$AG$5:$AG$66,0)))</f>
        <v/>
      </c>
      <c r="O34" s="115" t="str">
        <f ca="1">IF(MAX(価格・原価入力シート及び総合表!$AG$5:$AG$66)&lt;ROW(価格・原価入力シート及び総合表!A32),"",INDEX(価格・原価入力シート及び総合表!$B$5:$B$66,MATCH(ROW(価格・原価入力シート及び総合表!V32),価格・原価入力シート及び総合表!$AG$5:$AG$66,0)))</f>
        <v/>
      </c>
      <c r="P34" s="114" t="str">
        <f ca="1">IF(MAX(価格・原価入力シート及び総合表!$AK$5:$AK$66)&lt;ROW(価格・原価入力シート及び総合表!B14),"",INDEX(価格・原価入力シート及び総合表!$B$5:$B$66,MATCH(ROW(価格・原価入力シート及び総合表!W14),価格・原価入力シート及び総合表!$AK$5:$AK$66,0)))</f>
        <v/>
      </c>
      <c r="Q34" s="115" t="str">
        <f ca="1">IF(MAX(価格・原価入力シート及び総合表!$AK$5:$AK$66)&lt;ROW(価格・原価入力シート及び総合表!B32),"",INDEX(価格・原価入力シート及び総合表!$B$5:$B$66,MATCH(ROW(価格・原価入力シート及び総合表!W32),価格・原価入力シート及び総合表!$AK$5:$AK$66,0)))</f>
        <v/>
      </c>
      <c r="R34" s="114" t="str">
        <f ca="1">IF(MAX(価格・原価入力シート及び総合表!$AM$5:$AM$66)&lt;ROW(価格・原価入力シート及び総合表!C14),"",INDEX(価格・原価入力シート及び総合表!$B$5:$B$66,MATCH(ROW(価格・原価入力シート及び総合表!X14),価格・原価入力シート及び総合表!$AM$5:$AM$66,0)))</f>
        <v/>
      </c>
      <c r="S34" s="115" t="str">
        <f ca="1">IF(MAX(価格・原価入力シート及び総合表!$AM$5:$AM$66)&lt;ROW(価格・原価入力シート及び総合表!C32),"",INDEX(価格・原価入力シート及び総合表!$B$5:$B$66,MATCH(ROW(価格・原価入力シート及び総合表!X32),価格・原価入力シート及び総合表!$AM$5:$AM$66,0)))</f>
        <v/>
      </c>
      <c r="U34" s="190"/>
      <c r="V34" s="177"/>
      <c r="W34" s="114" t="str">
        <f ca="1">IF(MAX(価格・原価入力シート及び総合表!$AP$5:$AP$66)&lt;ROW(価格・原価入力シート及び総合表!A14),"",INDEX(価格・原価入力シート及び総合表!$B$5:$B$66,MATCH(ROW(価格・原価入力シート及び総合表!V14),価格・原価入力シート及び総合表!$AP$5:$AP$66,0)))</f>
        <v/>
      </c>
      <c r="X34" s="116" t="str">
        <f ca="1">IF(MAX(価格・原価入力シート及び総合表!$AP$5:$AP$66)&lt;ROW(価格・原価入力シート及び総合表!A32),"",INDEX(価格・原価入力シート及び総合表!$B$5:$B$66,MATCH(ROW(価格・原価入力シート及び総合表!V32),価格・原価入力シート及び総合表!$AP$5:$AP$66,0)))</f>
        <v/>
      </c>
      <c r="Y34" s="114" t="str">
        <f ca="1">IF(MAX(価格・原価入力シート及び総合表!$AT$5:$AT$66)&lt;ROW(価格・原価入力シート及び総合表!B14),"",INDEX(価格・原価入力シート及び総合表!$B$5:$B$66,MATCH(ROW(価格・原価入力シート及び総合表!W14),価格・原価入力シート及び総合表!$AT$5:$AT$66,0)))</f>
        <v/>
      </c>
      <c r="Z34" s="115" t="str">
        <f ca="1">IF(MAX(価格・原価入力シート及び総合表!$AT$5:$AT$66)&lt;ROW(価格・原価入力シート及び総合表!B32),"",INDEX(価格・原価入力シート及び総合表!$B$5:$B$66,MATCH(ROW(価格・原価入力シート及び総合表!W32),価格・原価入力シート及び総合表!$AT$5:$AT$66,0)))</f>
        <v/>
      </c>
      <c r="AA34" s="114" t="str">
        <f ca="1">IF(MAX(価格・原価入力シート及び総合表!$AV$5:$AV$66)&lt;ROW(価格・原価入力シート及び総合表!C14),"",INDEX(価格・原価入力シート及び総合表!$B$5:$B$66,MATCH(ROW(価格・原価入力シート及び総合表!X14),価格・原価入力シート及び総合表!$AV$5:$AV$66,0)))</f>
        <v/>
      </c>
      <c r="AB34" s="115" t="str">
        <f ca="1">IF(MAX(価格・原価入力シート及び総合表!$AV$5:$AV$66)&lt;ROW(価格・原価入力シート及び総合表!C32),"",INDEX(価格・原価入力シート及び総合表!$B$5:$B$66,MATCH(ROW(価格・原価入力シート及び総合表!X32),価格・原価入力シート及び総合表!$AV$5:$AV$66,0)))</f>
        <v/>
      </c>
    </row>
    <row r="35" spans="3:28" s="110" customFormat="1" ht="21.75" customHeight="1">
      <c r="C35" s="185"/>
      <c r="D35" s="187"/>
      <c r="E35" s="114" t="str">
        <f ca="1">IF(MAX(価格・原価入力シート及び総合表!$X$5:$X$66)&lt;ROW(価格・原価入力シート及び総合表!B15),"",INDEX(価格・原価入力シート及び総合表!$B$5:$B$66,MATCH(ROW(価格・原価入力シート及び総合表!W15),価格・原価入力シート及び総合表!$X$5:$X$66,0)))</f>
        <v>あああ</v>
      </c>
      <c r="F35" s="115" t="str">
        <f ca="1">IF(MAX(価格・原価入力シート及び総合表!$X$5:$X$66)&lt;ROW(価格・原価入力シート及び総合表!B33),"",INDEX(価格・原価入力シート及び総合表!$B$5:$B$66,MATCH(ROW(価格・原価入力シート及び総合表!W33),価格・原価入力シート及び総合表!$X$5:$X$66,0)))</f>
        <v/>
      </c>
      <c r="G35" s="114" t="str">
        <f ca="1">IF(MAX(価格・原価入力シート及び総合表!$AB$5:$AB$66)&lt;ROW(価格・原価入力シート及び総合表!C15),"",INDEX(価格・原価入力シート及び総合表!$B$5:$B$66,MATCH(ROW(価格・原価入力シート及び総合表!X15),価格・原価入力シート及び総合表!$AB$5:$AB$66,0)))</f>
        <v/>
      </c>
      <c r="H35" s="115" t="str">
        <f ca="1">IF(MAX(価格・原価入力シート及び総合表!$AB$5:$AB$66)&lt;ROW(価格・原価入力シート及び総合表!C33),"",INDEX(価格・原価入力シート及び総合表!$B$5:$B$66,MATCH(ROW(価格・原価入力シート及び総合表!X33),価格・原価入力シート及び総合表!$AB$5:$AB$66,0)))</f>
        <v/>
      </c>
      <c r="I35" s="114" t="str">
        <f ca="1">IF(MAX(価格・原価入力シート及び総合表!$AD$5:$AD$66)&lt;ROW(価格・原価入力シート及び総合表!D15),"",INDEX(価格・原価入力シート及び総合表!$B$5:$B$66,MATCH(ROW(価格・原価入力シート及び総合表!Y15),価格・原価入力シート及び総合表!$AD$5:$AD$66,0)))</f>
        <v/>
      </c>
      <c r="J35" s="115" t="str">
        <f ca="1">IF(MAX(価格・原価入力シート及び総合表!$AD$5:$AD$66)&lt;ROW(価格・原価入力シート及び総合表!D33),"",INDEX(価格・原価入力シート及び総合表!$B$5:$B$66,MATCH(ROW(価格・原価入力シート及び総合表!Y33),価格・原価入力シート及び総合表!$AD$5:$AD$66,0)))</f>
        <v/>
      </c>
      <c r="L35" s="190"/>
      <c r="M35" s="177"/>
      <c r="N35" s="114" t="str">
        <f ca="1">IF(MAX(価格・原価入力シート及び総合表!$AG$5:$AG$66)&lt;ROW(価格・原価入力シート及び総合表!A15),"",INDEX(価格・原価入力シート及び総合表!$B$5:$B$66,MATCH(ROW(価格・原価入力シート及び総合表!V15),価格・原価入力シート及び総合表!$AG$5:$AG$66,0)))</f>
        <v/>
      </c>
      <c r="O35" s="115" t="str">
        <f ca="1">IF(MAX(価格・原価入力シート及び総合表!$AG$5:$AG$66)&lt;ROW(価格・原価入力シート及び総合表!A33),"",INDEX(価格・原価入力シート及び総合表!$B$5:$B$66,MATCH(ROW(価格・原価入力シート及び総合表!V33),価格・原価入力シート及び総合表!$AG$5:$AG$66,0)))</f>
        <v/>
      </c>
      <c r="P35" s="114" t="str">
        <f ca="1">IF(MAX(価格・原価入力シート及び総合表!$AK$5:$AK$66)&lt;ROW(価格・原価入力シート及び総合表!B15),"",INDEX(価格・原価入力シート及び総合表!$B$5:$B$66,MATCH(ROW(価格・原価入力シート及び総合表!W15),価格・原価入力シート及び総合表!$AK$5:$AK$66,0)))</f>
        <v/>
      </c>
      <c r="Q35" s="115" t="str">
        <f ca="1">IF(MAX(価格・原価入力シート及び総合表!$AK$5:$AK$66)&lt;ROW(価格・原価入力シート及び総合表!B33),"",INDEX(価格・原価入力シート及び総合表!$B$5:$B$66,MATCH(ROW(価格・原価入力シート及び総合表!W33),価格・原価入力シート及び総合表!$AK$5:$AK$66,0)))</f>
        <v/>
      </c>
      <c r="R35" s="114" t="str">
        <f ca="1">IF(MAX(価格・原価入力シート及び総合表!$AM$5:$AM$66)&lt;ROW(価格・原価入力シート及び総合表!C15),"",INDEX(価格・原価入力シート及び総合表!$B$5:$B$66,MATCH(ROW(価格・原価入力シート及び総合表!X15),価格・原価入力シート及び総合表!$AM$5:$AM$66,0)))</f>
        <v/>
      </c>
      <c r="S35" s="115" t="str">
        <f ca="1">IF(MAX(価格・原価入力シート及び総合表!$AM$5:$AM$66)&lt;ROW(価格・原価入力シート及び総合表!C33),"",INDEX(価格・原価入力シート及び総合表!$B$5:$B$66,MATCH(ROW(価格・原価入力シート及び総合表!X33),価格・原価入力シート及び総合表!$AM$5:$AM$66,0)))</f>
        <v/>
      </c>
      <c r="U35" s="190"/>
      <c r="V35" s="177"/>
      <c r="W35" s="114" t="str">
        <f ca="1">IF(MAX(価格・原価入力シート及び総合表!$AP$5:$AP$66)&lt;ROW(価格・原価入力シート及び総合表!A15),"",INDEX(価格・原価入力シート及び総合表!$B$5:$B$66,MATCH(ROW(価格・原価入力シート及び総合表!V15),価格・原価入力シート及び総合表!$AP$5:$AP$66,0)))</f>
        <v/>
      </c>
      <c r="X35" s="116" t="str">
        <f ca="1">IF(MAX(価格・原価入力シート及び総合表!$AP$5:$AP$66)&lt;ROW(価格・原価入力シート及び総合表!A33),"",INDEX(価格・原価入力シート及び総合表!$B$5:$B$66,MATCH(ROW(価格・原価入力シート及び総合表!V33),価格・原価入力シート及び総合表!$AP$5:$AP$66,0)))</f>
        <v/>
      </c>
      <c r="Y35" s="114" t="str">
        <f ca="1">IF(MAX(価格・原価入力シート及び総合表!$AT$5:$AT$66)&lt;ROW(価格・原価入力シート及び総合表!B15),"",INDEX(価格・原価入力シート及び総合表!$B$5:$B$66,MATCH(ROW(価格・原価入力シート及び総合表!W15),価格・原価入力シート及び総合表!$AT$5:$AT$66,0)))</f>
        <v/>
      </c>
      <c r="Z35" s="115" t="str">
        <f ca="1">IF(MAX(価格・原価入力シート及び総合表!$AT$5:$AT$66)&lt;ROW(価格・原価入力シート及び総合表!B33),"",INDEX(価格・原価入力シート及び総合表!$B$5:$B$66,MATCH(ROW(価格・原価入力シート及び総合表!W33),価格・原価入力シート及び総合表!$AT$5:$AT$66,0)))</f>
        <v/>
      </c>
      <c r="AA35" s="114" t="str">
        <f ca="1">IF(MAX(価格・原価入力シート及び総合表!$AV$5:$AV$66)&lt;ROW(価格・原価入力シート及び総合表!C15),"",INDEX(価格・原価入力シート及び総合表!$B$5:$B$66,MATCH(ROW(価格・原価入力シート及び総合表!X15),価格・原価入力シート及び総合表!$AV$5:$AV$66,0)))</f>
        <v/>
      </c>
      <c r="AB35" s="115" t="str">
        <f ca="1">IF(MAX(価格・原価入力シート及び総合表!$AV$5:$AV$66)&lt;ROW(価格・原価入力シート及び総合表!C33),"",INDEX(価格・原価入力シート及び総合表!$B$5:$B$66,MATCH(ROW(価格・原価入力シート及び総合表!X33),価格・原価入力シート及び総合表!$AV$5:$AV$66,0)))</f>
        <v/>
      </c>
    </row>
    <row r="36" spans="3:28" s="110" customFormat="1" ht="21.75" customHeight="1">
      <c r="C36" s="185"/>
      <c r="D36" s="187"/>
      <c r="E36" s="114" t="str">
        <f ca="1">IF(MAX(価格・原価入力シート及び総合表!$X$5:$X$66)&lt;ROW(価格・原価入力シート及び総合表!B16),"",INDEX(価格・原価入力シート及び総合表!$B$5:$B$66,MATCH(ROW(価格・原価入力シート及び総合表!W16),価格・原価入力シート及び総合表!$X$5:$X$66,0)))</f>
        <v>ききき</v>
      </c>
      <c r="F36" s="115" t="str">
        <f ca="1">IF(MAX(価格・原価入力シート及び総合表!$X$5:$X$66)&lt;ROW(価格・原価入力シート及び総合表!B34),"",INDEX(価格・原価入力シート及び総合表!$B$5:$B$66,MATCH(ROW(価格・原価入力シート及び総合表!W34),価格・原価入力シート及び総合表!$X$5:$X$66,0)))</f>
        <v/>
      </c>
      <c r="G36" s="114" t="str">
        <f ca="1">IF(MAX(価格・原価入力シート及び総合表!$AB$5:$AB$66)&lt;ROW(価格・原価入力シート及び総合表!C16),"",INDEX(価格・原価入力シート及び総合表!$B$5:$B$66,MATCH(ROW(価格・原価入力シート及び総合表!X16),価格・原価入力シート及び総合表!$AB$5:$AB$66,0)))</f>
        <v/>
      </c>
      <c r="H36" s="115" t="str">
        <f ca="1">IF(MAX(価格・原価入力シート及び総合表!$AB$5:$AB$66)&lt;ROW(価格・原価入力シート及び総合表!C34),"",INDEX(価格・原価入力シート及び総合表!$B$5:$B$66,MATCH(ROW(価格・原価入力シート及び総合表!X34),価格・原価入力シート及び総合表!$AB$5:$AB$66,0)))</f>
        <v/>
      </c>
      <c r="I36" s="114" t="str">
        <f ca="1">IF(MAX(価格・原価入力シート及び総合表!$AD$5:$AD$66)&lt;ROW(価格・原価入力シート及び総合表!D16),"",INDEX(価格・原価入力シート及び総合表!$B$5:$B$66,MATCH(ROW(価格・原価入力シート及び総合表!Y16),価格・原価入力シート及び総合表!$AD$5:$AD$66,0)))</f>
        <v/>
      </c>
      <c r="J36" s="115" t="str">
        <f ca="1">IF(MAX(価格・原価入力シート及び総合表!$AD$5:$AD$66)&lt;ROW(価格・原価入力シート及び総合表!D34),"",INDEX(価格・原価入力シート及び総合表!$B$5:$B$66,MATCH(ROW(価格・原価入力シート及び総合表!Y34),価格・原価入力シート及び総合表!$AD$5:$AD$66,0)))</f>
        <v/>
      </c>
      <c r="L36" s="190"/>
      <c r="M36" s="177"/>
      <c r="N36" s="114" t="str">
        <f ca="1">IF(MAX(価格・原価入力シート及び総合表!$AG$5:$AG$66)&lt;ROW(価格・原価入力シート及び総合表!A16),"",INDEX(価格・原価入力シート及び総合表!$B$5:$B$66,MATCH(ROW(価格・原価入力シート及び総合表!V16),価格・原価入力シート及び総合表!$AG$5:$AG$66,0)))</f>
        <v/>
      </c>
      <c r="O36" s="115" t="str">
        <f ca="1">IF(MAX(価格・原価入力シート及び総合表!$AG$5:$AG$66)&lt;ROW(価格・原価入力シート及び総合表!A34),"",INDEX(価格・原価入力シート及び総合表!$B$5:$B$66,MATCH(ROW(価格・原価入力シート及び総合表!V34),価格・原価入力シート及び総合表!$AG$5:$AG$66,0)))</f>
        <v/>
      </c>
      <c r="P36" s="114" t="str">
        <f ca="1">IF(MAX(価格・原価入力シート及び総合表!$AK$5:$AK$66)&lt;ROW(価格・原価入力シート及び総合表!B16),"",INDEX(価格・原価入力シート及び総合表!$B$5:$B$66,MATCH(ROW(価格・原価入力シート及び総合表!W16),価格・原価入力シート及び総合表!$AK$5:$AK$66,0)))</f>
        <v/>
      </c>
      <c r="Q36" s="115" t="str">
        <f ca="1">IF(MAX(価格・原価入力シート及び総合表!$AK$5:$AK$66)&lt;ROW(価格・原価入力シート及び総合表!B34),"",INDEX(価格・原価入力シート及び総合表!$B$5:$B$66,MATCH(ROW(価格・原価入力シート及び総合表!W34),価格・原価入力シート及び総合表!$AK$5:$AK$66,0)))</f>
        <v/>
      </c>
      <c r="R36" s="114" t="str">
        <f ca="1">IF(MAX(価格・原価入力シート及び総合表!$AM$5:$AM$66)&lt;ROW(価格・原価入力シート及び総合表!C16),"",INDEX(価格・原価入力シート及び総合表!$B$5:$B$66,MATCH(ROW(価格・原価入力シート及び総合表!X16),価格・原価入力シート及び総合表!$AM$5:$AM$66,0)))</f>
        <v/>
      </c>
      <c r="S36" s="115" t="str">
        <f ca="1">IF(MAX(価格・原価入力シート及び総合表!$AM$5:$AM$66)&lt;ROW(価格・原価入力シート及び総合表!C34),"",INDEX(価格・原価入力シート及び総合表!$B$5:$B$66,MATCH(ROW(価格・原価入力シート及び総合表!X34),価格・原価入力シート及び総合表!$AM$5:$AM$66,0)))</f>
        <v/>
      </c>
      <c r="U36" s="190"/>
      <c r="V36" s="177"/>
      <c r="W36" s="114" t="str">
        <f ca="1">IF(MAX(価格・原価入力シート及び総合表!$AP$5:$AP$66)&lt;ROW(価格・原価入力シート及び総合表!A16),"",INDEX(価格・原価入力シート及び総合表!$B$5:$B$66,MATCH(ROW(価格・原価入力シート及び総合表!V16),価格・原価入力シート及び総合表!$AP$5:$AP$66,0)))</f>
        <v/>
      </c>
      <c r="X36" s="116" t="str">
        <f ca="1">IF(MAX(価格・原価入力シート及び総合表!$AP$5:$AP$66)&lt;ROW(価格・原価入力シート及び総合表!A34),"",INDEX(価格・原価入力シート及び総合表!$B$5:$B$66,MATCH(ROW(価格・原価入力シート及び総合表!V34),価格・原価入力シート及び総合表!$AP$5:$AP$66,0)))</f>
        <v/>
      </c>
      <c r="Y36" s="114" t="str">
        <f ca="1">IF(MAX(価格・原価入力シート及び総合表!$AT$5:$AT$66)&lt;ROW(価格・原価入力シート及び総合表!B16),"",INDEX(価格・原価入力シート及び総合表!$B$5:$B$66,MATCH(ROW(価格・原価入力シート及び総合表!W16),価格・原価入力シート及び総合表!$AT$5:$AT$66,0)))</f>
        <v/>
      </c>
      <c r="Z36" s="115" t="str">
        <f ca="1">IF(MAX(価格・原価入力シート及び総合表!$AT$5:$AT$66)&lt;ROW(価格・原価入力シート及び総合表!B34),"",INDEX(価格・原価入力シート及び総合表!$B$5:$B$66,MATCH(ROW(価格・原価入力シート及び総合表!W34),価格・原価入力シート及び総合表!$AT$5:$AT$66,0)))</f>
        <v/>
      </c>
      <c r="AA36" s="114" t="str">
        <f ca="1">IF(MAX(価格・原価入力シート及び総合表!$AV$5:$AV$66)&lt;ROW(価格・原価入力シート及び総合表!C16),"",INDEX(価格・原価入力シート及び総合表!$B$5:$B$66,MATCH(ROW(価格・原価入力シート及び総合表!X16),価格・原価入力シート及び総合表!$AV$5:$AV$66,0)))</f>
        <v/>
      </c>
      <c r="AB36" s="115" t="str">
        <f ca="1">IF(MAX(価格・原価入力シート及び総合表!$AV$5:$AV$66)&lt;ROW(価格・原価入力シート及び総合表!C34),"",INDEX(価格・原価入力シート及び総合表!$B$5:$B$66,MATCH(ROW(価格・原価入力シート及び総合表!X34),価格・原価入力シート及び総合表!$AV$5:$AV$66,0)))</f>
        <v/>
      </c>
    </row>
    <row r="37" spans="3:28" s="110" customFormat="1" ht="21.75" customHeight="1">
      <c r="C37" s="185"/>
      <c r="D37" s="187"/>
      <c r="E37" s="114" t="str">
        <f ca="1">IF(MAX(価格・原価入力シート及び総合表!$X$5:$X$66)&lt;ROW(価格・原価入力シート及び総合表!B17),"",INDEX(価格・原価入力シート及び総合表!$B$5:$B$66,MATCH(ROW(価格・原価入力シート及び総合表!W17),価格・原価入力シート及び総合表!$X$5:$X$66,0)))</f>
        <v>あああ</v>
      </c>
      <c r="F37" s="115" t="str">
        <f ca="1">IF(MAX(価格・原価入力シート及び総合表!$X$5:$X$66)&lt;ROW(価格・原価入力シート及び総合表!B35),"",INDEX(価格・原価入力シート及び総合表!$B$5:$B$66,MATCH(ROW(価格・原価入力シート及び総合表!W35),価格・原価入力シート及び総合表!$X$5:$X$66,0)))</f>
        <v/>
      </c>
      <c r="G37" s="114" t="str">
        <f ca="1">IF(MAX(価格・原価入力シート及び総合表!$AB$5:$AB$66)&lt;ROW(価格・原価入力シート及び総合表!C17),"",INDEX(価格・原価入力シート及び総合表!$B$5:$B$66,MATCH(ROW(価格・原価入力シート及び総合表!X17),価格・原価入力シート及び総合表!$AB$5:$AB$66,0)))</f>
        <v/>
      </c>
      <c r="H37" s="115" t="str">
        <f ca="1">IF(MAX(価格・原価入力シート及び総合表!$AB$5:$AB$66)&lt;ROW(価格・原価入力シート及び総合表!C35),"",INDEX(価格・原価入力シート及び総合表!$B$5:$B$66,MATCH(ROW(価格・原価入力シート及び総合表!X35),価格・原価入力シート及び総合表!$AB$5:$AB$66,0)))</f>
        <v/>
      </c>
      <c r="I37" s="114" t="str">
        <f ca="1">IF(MAX(価格・原価入力シート及び総合表!$AD$5:$AD$66)&lt;ROW(価格・原価入力シート及び総合表!D17),"",INDEX(価格・原価入力シート及び総合表!$B$5:$B$66,MATCH(ROW(価格・原価入力シート及び総合表!Y17),価格・原価入力シート及び総合表!$AD$5:$AD$66,0)))</f>
        <v/>
      </c>
      <c r="J37" s="115" t="str">
        <f ca="1">IF(MAX(価格・原価入力シート及び総合表!$AD$5:$AD$66)&lt;ROW(価格・原価入力シート及び総合表!D35),"",INDEX(価格・原価入力シート及び総合表!$B$5:$B$66,MATCH(ROW(価格・原価入力シート及び総合表!Y35),価格・原価入力シート及び総合表!$AD$5:$AD$66,0)))</f>
        <v/>
      </c>
      <c r="L37" s="190"/>
      <c r="M37" s="177"/>
      <c r="N37" s="114" t="str">
        <f ca="1">IF(MAX(価格・原価入力シート及び総合表!$AG$5:$AG$66)&lt;ROW(価格・原価入力シート及び総合表!A17),"",INDEX(価格・原価入力シート及び総合表!$B$5:$B$66,MATCH(ROW(価格・原価入力シート及び総合表!V17),価格・原価入力シート及び総合表!$AG$5:$AG$66,0)))</f>
        <v/>
      </c>
      <c r="O37" s="115" t="str">
        <f ca="1">IF(MAX(価格・原価入力シート及び総合表!$AG$5:$AG$66)&lt;ROW(価格・原価入力シート及び総合表!A35),"",INDEX(価格・原価入力シート及び総合表!$B$5:$B$66,MATCH(ROW(価格・原価入力シート及び総合表!V35),価格・原価入力シート及び総合表!$AG$5:$AG$66,0)))</f>
        <v/>
      </c>
      <c r="P37" s="114" t="str">
        <f ca="1">IF(MAX(価格・原価入力シート及び総合表!$AK$5:$AK$66)&lt;ROW(価格・原価入力シート及び総合表!B17),"",INDEX(価格・原価入力シート及び総合表!$B$5:$B$66,MATCH(ROW(価格・原価入力シート及び総合表!W17),価格・原価入力シート及び総合表!$AK$5:$AK$66,0)))</f>
        <v/>
      </c>
      <c r="Q37" s="115" t="str">
        <f ca="1">IF(MAX(価格・原価入力シート及び総合表!$AK$5:$AK$66)&lt;ROW(価格・原価入力シート及び総合表!B35),"",INDEX(価格・原価入力シート及び総合表!$B$5:$B$66,MATCH(ROW(価格・原価入力シート及び総合表!W35),価格・原価入力シート及び総合表!$AK$5:$AK$66,0)))</f>
        <v/>
      </c>
      <c r="R37" s="114" t="str">
        <f ca="1">IF(MAX(価格・原価入力シート及び総合表!$AM$5:$AM$66)&lt;ROW(価格・原価入力シート及び総合表!C17),"",INDEX(価格・原価入力シート及び総合表!$B$5:$B$66,MATCH(ROW(価格・原価入力シート及び総合表!X17),価格・原価入力シート及び総合表!$AM$5:$AM$66,0)))</f>
        <v/>
      </c>
      <c r="S37" s="115" t="str">
        <f ca="1">IF(MAX(価格・原価入力シート及び総合表!$AM$5:$AM$66)&lt;ROW(価格・原価入力シート及び総合表!C35),"",INDEX(価格・原価入力シート及び総合表!$B$5:$B$66,MATCH(ROW(価格・原価入力シート及び総合表!X35),価格・原価入力シート及び総合表!$AM$5:$AM$66,0)))</f>
        <v/>
      </c>
      <c r="U37" s="190"/>
      <c r="V37" s="177"/>
      <c r="W37" s="114" t="str">
        <f ca="1">IF(MAX(価格・原価入力シート及び総合表!$AP$5:$AP$66)&lt;ROW(価格・原価入力シート及び総合表!A17),"",INDEX(価格・原価入力シート及び総合表!$B$5:$B$66,MATCH(ROW(価格・原価入力シート及び総合表!V17),価格・原価入力シート及び総合表!$AP$5:$AP$66,0)))</f>
        <v/>
      </c>
      <c r="X37" s="116" t="str">
        <f ca="1">IF(MAX(価格・原価入力シート及び総合表!$AP$5:$AP$66)&lt;ROW(価格・原価入力シート及び総合表!A35),"",INDEX(価格・原価入力シート及び総合表!$B$5:$B$66,MATCH(ROW(価格・原価入力シート及び総合表!V35),価格・原価入力シート及び総合表!$AP$5:$AP$66,0)))</f>
        <v/>
      </c>
      <c r="Y37" s="114" t="str">
        <f ca="1">IF(MAX(価格・原価入力シート及び総合表!$AT$5:$AT$66)&lt;ROW(価格・原価入力シート及び総合表!B17),"",INDEX(価格・原価入力シート及び総合表!$B$5:$B$66,MATCH(ROW(価格・原価入力シート及び総合表!W17),価格・原価入力シート及び総合表!$AT$5:$AT$66,0)))</f>
        <v/>
      </c>
      <c r="Z37" s="115" t="str">
        <f ca="1">IF(MAX(価格・原価入力シート及び総合表!$AT$5:$AT$66)&lt;ROW(価格・原価入力シート及び総合表!B35),"",INDEX(価格・原価入力シート及び総合表!$B$5:$B$66,MATCH(ROW(価格・原価入力シート及び総合表!W35),価格・原価入力シート及び総合表!$AT$5:$AT$66,0)))</f>
        <v/>
      </c>
      <c r="AA37" s="114" t="str">
        <f ca="1">IF(MAX(価格・原価入力シート及び総合表!$AV$5:$AV$66)&lt;ROW(価格・原価入力シート及び総合表!C17),"",INDEX(価格・原価入力シート及び総合表!$B$5:$B$66,MATCH(ROW(価格・原価入力シート及び総合表!X17),価格・原価入力シート及び総合表!$AV$5:$AV$66,0)))</f>
        <v/>
      </c>
      <c r="AB37" s="115" t="str">
        <f ca="1">IF(MAX(価格・原価入力シート及び総合表!$AV$5:$AV$66)&lt;ROW(価格・原価入力シート及び総合表!C35),"",INDEX(価格・原価入力シート及び総合表!$B$5:$B$66,MATCH(ROW(価格・原価入力シート及び総合表!X35),価格・原価入力シート及び総合表!$AV$5:$AV$66,0)))</f>
        <v/>
      </c>
    </row>
    <row r="38" spans="3:28" s="110" customFormat="1" ht="21.75" customHeight="1">
      <c r="C38" s="185"/>
      <c r="D38" s="188"/>
      <c r="E38" s="117" t="str">
        <f ca="1">IF(MAX(価格・原価入力シート及び総合表!$X$5:$X$66)&lt;ROW(価格・原価入力シート及び総合表!B18),"",INDEX(価格・原価入力シート及び総合表!$B$5:$B$66,MATCH(ROW(価格・原価入力シート及び総合表!W18),価格・原価入力シート及び総合表!$X$5:$X$66,0)))</f>
        <v>ううう</v>
      </c>
      <c r="F38" s="118" t="str">
        <f ca="1">IF(MAX(価格・原価入力シート及び総合表!$X$5:$X$66)&lt;ROW(価格・原価入力シート及び総合表!B36),"",INDEX(価格・原価入力シート及び総合表!$B$5:$B$66,MATCH(ROW(価格・原価入力シート及び総合表!W36),価格・原価入力シート及び総合表!$X$5:$X$66,0)))</f>
        <v/>
      </c>
      <c r="G38" s="117" t="str">
        <f ca="1">IF(MAX(価格・原価入力シート及び総合表!$AB$5:$AB$66)&lt;ROW(価格・原価入力シート及び総合表!C18),"",INDEX(価格・原価入力シート及び総合表!$B$5:$B$66,MATCH(ROW(価格・原価入力シート及び総合表!X18),価格・原価入力シート及び総合表!$AB$5:$AB$66,0)))</f>
        <v/>
      </c>
      <c r="H38" s="118" t="str">
        <f ca="1">IF(MAX(価格・原価入力シート及び総合表!$AB$5:$AB$66)&lt;ROW(価格・原価入力シート及び総合表!C36),"",INDEX(価格・原価入力シート及び総合表!$B$5:$B$66,MATCH(ROW(価格・原価入力シート及び総合表!X36),価格・原価入力シート及び総合表!$AB$5:$AB$66,0)))</f>
        <v/>
      </c>
      <c r="I38" s="117" t="str">
        <f ca="1">IF(MAX(価格・原価入力シート及び総合表!$AD$5:$AD$66)&lt;ROW(価格・原価入力シート及び総合表!D18),"",INDEX(価格・原価入力シート及び総合表!$B$5:$B$66,MATCH(ROW(価格・原価入力シート及び総合表!Y18),価格・原価入力シート及び総合表!$AD$5:$AD$66,0)))</f>
        <v/>
      </c>
      <c r="J38" s="118" t="str">
        <f ca="1">IF(MAX(価格・原価入力シート及び総合表!$AD$5:$AD$66)&lt;ROW(価格・原価入力シート及び総合表!D36),"",INDEX(価格・原価入力シート及び総合表!$B$5:$B$66,MATCH(ROW(価格・原価入力シート及び総合表!Y36),価格・原価入力シート及び総合表!$AD$5:$AD$66,0)))</f>
        <v/>
      </c>
      <c r="L38" s="190"/>
      <c r="M38" s="178"/>
      <c r="N38" s="117" t="str">
        <f ca="1">IF(MAX(価格・原価入力シート及び総合表!$AG$5:$AG$66)&lt;ROW(価格・原価入力シート及び総合表!A18),"",INDEX(価格・原価入力シート及び総合表!$B$5:$B$66,MATCH(ROW(価格・原価入力シート及び総合表!V18),価格・原価入力シート及び総合表!$AG$5:$AG$66,0)))</f>
        <v/>
      </c>
      <c r="O38" s="118" t="str">
        <f ca="1">IF(MAX(価格・原価入力シート及び総合表!$AG$5:$AG$66)&lt;ROW(価格・原価入力シート及び総合表!A36),"",INDEX(価格・原価入力シート及び総合表!$B$5:$B$66,MATCH(ROW(価格・原価入力シート及び総合表!V36),価格・原価入力シート及び総合表!$AG$5:$AG$66,0)))</f>
        <v/>
      </c>
      <c r="P38" s="117" t="str">
        <f ca="1">IF(MAX(価格・原価入力シート及び総合表!$AK$5:$AK$66)&lt;ROW(価格・原価入力シート及び総合表!B18),"",INDEX(価格・原価入力シート及び総合表!$B$5:$B$66,MATCH(ROW(価格・原価入力シート及び総合表!W18),価格・原価入力シート及び総合表!$AK$5:$AK$66,0)))</f>
        <v/>
      </c>
      <c r="Q38" s="118" t="str">
        <f ca="1">IF(MAX(価格・原価入力シート及び総合表!$AK$5:$AK$66)&lt;ROW(価格・原価入力シート及び総合表!B36),"",INDEX(価格・原価入力シート及び総合表!$B$5:$B$66,MATCH(ROW(価格・原価入力シート及び総合表!W36),価格・原価入力シート及び総合表!$AK$5:$AK$66,0)))</f>
        <v/>
      </c>
      <c r="R38" s="117" t="str">
        <f ca="1">IF(MAX(価格・原価入力シート及び総合表!$AM$5:$AM$66)&lt;ROW(価格・原価入力シート及び総合表!C18),"",INDEX(価格・原価入力シート及び総合表!$B$5:$B$66,MATCH(ROW(価格・原価入力シート及び総合表!X18),価格・原価入力シート及び総合表!$AM$5:$AM$66,0)))</f>
        <v/>
      </c>
      <c r="S38" s="118" t="str">
        <f ca="1">IF(MAX(価格・原価入力シート及び総合表!$AM$5:$AM$66)&lt;ROW(価格・原価入力シート及び総合表!C36),"",INDEX(価格・原価入力シート及び総合表!$B$5:$B$66,MATCH(ROW(価格・原価入力シート及び総合表!X36),価格・原価入力シート及び総合表!$AM$5:$AM$66,0)))</f>
        <v/>
      </c>
      <c r="U38" s="190"/>
      <c r="V38" s="178"/>
      <c r="W38" s="117" t="str">
        <f ca="1">IF(MAX(価格・原価入力シート及び総合表!$AP$5:$AP$66)&lt;ROW(価格・原価入力シート及び総合表!A18),"",INDEX(価格・原価入力シート及び総合表!$B$5:$B$66,MATCH(ROW(価格・原価入力シート及び総合表!V18),価格・原価入力シート及び総合表!$AP$5:$AP$66,0)))</f>
        <v/>
      </c>
      <c r="X38" s="119" t="str">
        <f ca="1">IF(MAX(価格・原価入力シート及び総合表!$AP$5:$AP$66)&lt;ROW(価格・原価入力シート及び総合表!A36),"",INDEX(価格・原価入力シート及び総合表!$B$5:$B$66,MATCH(ROW(価格・原価入力シート及び総合表!V36),価格・原価入力シート及び総合表!$AP$5:$AP$66,0)))</f>
        <v/>
      </c>
      <c r="Y38" s="117" t="str">
        <f ca="1">IF(MAX(価格・原価入力シート及び総合表!$AT$5:$AT$66)&lt;ROW(価格・原価入力シート及び総合表!B18),"",INDEX(価格・原価入力シート及び総合表!$B$5:$B$66,MATCH(ROW(価格・原価入力シート及び総合表!W18),価格・原価入力シート及び総合表!$AT$5:$AT$66,0)))</f>
        <v/>
      </c>
      <c r="Z38" s="118" t="str">
        <f ca="1">IF(MAX(価格・原価入力シート及び総合表!$AT$5:$AT$66)&lt;ROW(価格・原価入力シート及び総合表!B36),"",INDEX(価格・原価入力シート及び総合表!$B$5:$B$66,MATCH(ROW(価格・原価入力シート及び総合表!W36),価格・原価入力シート及び総合表!$AT$5:$AT$66,0)))</f>
        <v/>
      </c>
      <c r="AA38" s="117" t="str">
        <f ca="1">IF(MAX(価格・原価入力シート及び総合表!$AV$5:$AV$66)&lt;ROW(価格・原価入力シート及び総合表!C18),"",INDEX(価格・原価入力シート及び総合表!$B$5:$B$66,MATCH(ROW(価格・原価入力シート及び総合表!X18),価格・原価入力シート及び総合表!$AV$5:$AV$66,0)))</f>
        <v/>
      </c>
      <c r="AB38" s="118" t="str">
        <f ca="1">IF(MAX(価格・原価入力シート及び総合表!$AV$5:$AV$66)&lt;ROW(価格・原価入力シート及び総合表!C36),"",INDEX(価格・原価入力シート及び総合表!$B$5:$B$66,MATCH(ROW(価格・原価入力シート及び総合表!X36),価格・原価入力シート及び総合表!$AV$5:$AV$66,0)))</f>
        <v/>
      </c>
    </row>
    <row r="39" spans="3:28" s="110" customFormat="1" ht="21.75" customHeight="1">
      <c r="C39" s="185"/>
      <c r="D39" s="186" t="s">
        <v>19</v>
      </c>
      <c r="E39" s="111" t="str">
        <f ca="1">IF(MAX(価格・原価入力シート及び総合表!$Z$5:$Z$66)&lt;ROW(価格・原価入力シート及び総合表!A1),"",INDEX(価格・原価入力シート及び総合表!$B$5:$B$66,MATCH(ROW(価格・原価入力シート及び総合表!W1),価格・原価入力シート及び総合表!$Z$5:$Z$66,0)))</f>
        <v/>
      </c>
      <c r="F39" s="112" t="str">
        <f ca="1">IF(MAX(価格・原価入力シート及び総合表!$Z$5:$Z$66)&lt;ROW(価格・原価入力シート及び総合表!A19),"",INDEX(価格・原価入力シート及び総合表!$B$5:$B$66,MATCH(ROW(価格・原価入力シート及び総合表!W19),価格・原価入力シート及び総合表!$Z$5:$Z$66,0)))</f>
        <v/>
      </c>
      <c r="G39" s="111" t="str">
        <f ca="1">IF(MAX(価格・原価入力シート及び総合表!$AC$5:$AC$66)&lt;ROW(価格・原価入力シート及び総合表!B1),"",INDEX(価格・原価入力シート及び総合表!$B$5:$B$66,MATCH(ROW(価格・原価入力シート及び総合表!X1),価格・原価入力シート及び総合表!$AC$5:$AC$66,0)))</f>
        <v/>
      </c>
      <c r="H39" s="112" t="str">
        <f ca="1">IF(MAX(価格・原価入力シート及び総合表!$AC$5:$AC$66)&lt;ROW(価格・原価入力シート及び総合表!B19),"",INDEX(価格・原価入力シート及び総合表!$B$5:$B$66,MATCH(ROW(価格・原価入力シート及び総合表!X19),価格・原価入力シート及び総合表!$AC$5:$AC$66,0)))</f>
        <v/>
      </c>
      <c r="I39" s="111" t="str">
        <f ca="1">IF(MAX(価格・原価入力シート及び総合表!$AE$5:$AE$66)&lt;ROW(価格・原価入力シート及び総合表!C1),"",INDEX(価格・原価入力シート及び総合表!$B$5:$B$66,MATCH(ROW(価格・原価入力シート及び総合表!Y1),価格・原価入力シート及び総合表!$AE$5:$AE$66,0)))</f>
        <v/>
      </c>
      <c r="J39" s="112" t="str">
        <f ca="1">IF(MAX(価格・原価入力シート及び総合表!$AE$5:$AE$66)&lt;ROW(価格・原価入力シート及び総合表!C19),"",INDEX(価格・原価入力シート及び総合表!$B$5:$B$66,MATCH(ROW(価格・原価入力シート及び総合表!Y19),価格・原価入力シート及び総合表!$AE$5:$AE$66,0)))</f>
        <v/>
      </c>
      <c r="L39" s="190"/>
      <c r="M39" s="176" t="s">
        <v>19</v>
      </c>
      <c r="N39" s="111" t="str">
        <f ca="1">IF(MAX(価格・原価入力シート及び総合表!$AI$5:$AI$66)&lt;ROW(価格・原価入力シート及び総合表!A1),"",INDEX(価格・原価入力シート及び総合表!$B$5:$B$66,MATCH(ROW(価格・原価入力シート及び総合表!V1),価格・原価入力シート及び総合表!$AI$5:$AI$66,0)))</f>
        <v/>
      </c>
      <c r="O39" s="112" t="str">
        <f ca="1">IF(MAX(価格・原価入力シート及び総合表!$AI$5:$AI$66)&lt;ROW(価格・原価入力シート及び総合表!A19),"",INDEX(価格・原価入力シート及び総合表!$B$5:$B$66,MATCH(ROW(価格・原価入力シート及び総合表!V19),価格・原価入力シート及び総合表!$AI$5:$AI$66,0)))</f>
        <v/>
      </c>
      <c r="P39" s="111" t="str">
        <f ca="1">IF(MAX(価格・原価入力シート及び総合表!$AL$5:$AL$66)&lt;ROW(価格・原価入力シート及び総合表!B1),"",INDEX(価格・原価入力シート及び総合表!$B$5:$B$66,MATCH(ROW(価格・原価入力シート及び総合表!W1),価格・原価入力シート及び総合表!$AL$5:$AL$66,0)))</f>
        <v/>
      </c>
      <c r="Q39" s="112" t="str">
        <f ca="1">IF(MAX(価格・原価入力シート及び総合表!$AL$5:$AL$66)&lt;ROW(価格・原価入力シート及び総合表!B19),"",INDEX(価格・原価入力シート及び総合表!$B$5:$B$66,MATCH(ROW(価格・原価入力シート及び総合表!W19),価格・原価入力シート及び総合表!$AL$5:$AL$66,0)))</f>
        <v/>
      </c>
      <c r="R39" s="111" t="str">
        <f ca="1">IF(MAX(価格・原価入力シート及び総合表!$AN$5:$AN$66)&lt;ROW(価格・原価入力シート及び総合表!C1),"",INDEX(価格・原価入力シート及び総合表!$B$5:$B$66,MATCH(ROW(価格・原価入力シート及び総合表!X1),価格・原価入力シート及び総合表!$AN$5:$AN$66,0)))</f>
        <v/>
      </c>
      <c r="S39" s="112" t="str">
        <f ca="1">IF(MAX(価格・原価入力シート及び総合表!$AN$5:$AN$66)&lt;ROW(価格・原価入力シート及び総合表!C19),"",INDEX(価格・原価入力シート及び総合表!$B$5:$B$66,MATCH(ROW(価格・原価入力シート及び総合表!X19),価格・原価入力シート及び総合表!$AN$5:$AN$66,0)))</f>
        <v/>
      </c>
      <c r="U39" s="190"/>
      <c r="V39" s="176" t="s">
        <v>19</v>
      </c>
      <c r="W39" s="111" t="str">
        <f ca="1">IF(MAX(価格・原価入力シート及び総合表!$AR$5:$AR$66)&lt;ROW(価格・原価入力シート及び総合表!A1),"",INDEX(価格・原価入力シート及び総合表!$B$5:$B$66,MATCH(ROW(価格・原価入力シート及び総合表!V1),価格・原価入力シート及び総合表!$AR$5:$AR$66,0)))</f>
        <v/>
      </c>
      <c r="X39" s="113" t="str">
        <f ca="1">IF(MAX(価格・原価入力シート及び総合表!$AR$5:$AR$66)&lt;ROW(価格・原価入力シート及び総合表!A19),"",INDEX(価格・原価入力シート及び総合表!$B$5:$B$66,MATCH(ROW(価格・原価入力シート及び総合表!V19),価格・原価入力シート及び総合表!$AR$5:$AR$66,0)))</f>
        <v/>
      </c>
      <c r="Y39" s="111" t="str">
        <f ca="1">IF(MAX(価格・原価入力シート及び総合表!$AU$5:$AU$66)&lt;ROW(価格・原価入力シート及び総合表!B1),"",INDEX(価格・原価入力シート及び総合表!$B$5:$B$66,MATCH(ROW(価格・原価入力シート及び総合表!W1),価格・原価入力シート及び総合表!$AU$5:$AU$66,0)))</f>
        <v/>
      </c>
      <c r="Z39" s="112" t="str">
        <f ca="1">IF(MAX(価格・原価入力シート及び総合表!$AU$5:$AU$66)&lt;ROW(価格・原価入力シート及び総合表!B19),"",INDEX(価格・原価入力シート及び総合表!$B$5:$B$66,MATCH(ROW(価格・原価入力シート及び総合表!W19),価格・原価入力シート及び総合表!$AU$5:$AU$66,0)))</f>
        <v/>
      </c>
      <c r="AA39" s="111" t="str">
        <f ca="1">IF(MAX(価格・原価入力シート及び総合表!$AW$5:$AW$66)&lt;ROW(価格・原価入力シート及び総合表!C1),"",INDEX(価格・原価入力シート及び総合表!$B$5:$B$66,MATCH(ROW(価格・原価入力シート及び総合表!X1),価格・原価入力シート及び総合表!$AW$5:$AW$66,0)))</f>
        <v/>
      </c>
      <c r="AB39" s="112" t="str">
        <f ca="1">IF(MAX(価格・原価入力シート及び総合表!$AW$5:$AW$66)&lt;ROW(価格・原価入力シート及び総合表!C19),"",INDEX(価格・原価入力シート及び総合表!$B$5:$B$66,MATCH(ROW(価格・原価入力シート及び総合表!X19),価格・原価入力シート及び総合表!$AW$5:$AW$66,0)))</f>
        <v/>
      </c>
    </row>
    <row r="40" spans="3:28" s="110" customFormat="1" ht="21.75" customHeight="1">
      <c r="C40" s="185"/>
      <c r="D40" s="187"/>
      <c r="E40" s="114" t="str">
        <f ca="1">IF(MAX(価格・原価入力シート及び総合表!$Z$5:$Z$66)&lt;ROW(価格・原価入力シート及び総合表!A2),"",INDEX(価格・原価入力シート及び総合表!$B$5:$B$66,MATCH(ROW(価格・原価入力シート及び総合表!W2),価格・原価入力シート及び総合表!$Z$5:$Z$66,0)))</f>
        <v/>
      </c>
      <c r="F40" s="115" t="str">
        <f ca="1">IF(MAX(価格・原価入力シート及び総合表!$Z$5:$Z$66)&lt;ROW(価格・原価入力シート及び総合表!A20),"",INDEX(価格・原価入力シート及び総合表!$B$5:$B$66,MATCH(ROW(価格・原価入力シート及び総合表!W20),価格・原価入力シート及び総合表!$Z$5:$Z$66,0)))</f>
        <v/>
      </c>
      <c r="G40" s="114" t="str">
        <f ca="1">IF(MAX(価格・原価入力シート及び総合表!$AC$5:$AC$66)&lt;ROW(価格・原価入力シート及び総合表!B2),"",INDEX(価格・原価入力シート及び総合表!$B$5:$B$66,MATCH(ROW(価格・原価入力シート及び総合表!X2),価格・原価入力シート及び総合表!$AC$5:$AC$66,0)))</f>
        <v/>
      </c>
      <c r="H40" s="115" t="str">
        <f ca="1">IF(MAX(価格・原価入力シート及び総合表!$AC$5:$AC$66)&lt;ROW(価格・原価入力シート及び総合表!B20),"",INDEX(価格・原価入力シート及び総合表!$B$5:$B$66,MATCH(ROW(価格・原価入力シート及び総合表!X20),価格・原価入力シート及び総合表!$AC$5:$AC$66,0)))</f>
        <v/>
      </c>
      <c r="I40" s="114" t="str">
        <f ca="1">IF(MAX(価格・原価入力シート及び総合表!$AE$5:$AE$66)&lt;ROW(価格・原価入力シート及び総合表!C2),"",INDEX(価格・原価入力シート及び総合表!$B$5:$B$66,MATCH(ROW(価格・原価入力シート及び総合表!Y2),価格・原価入力シート及び総合表!$AE$5:$AE$66,0)))</f>
        <v/>
      </c>
      <c r="J40" s="115" t="str">
        <f ca="1">IF(MAX(価格・原価入力シート及び総合表!$AE$5:$AE$66)&lt;ROW(価格・原価入力シート及び総合表!C20),"",INDEX(価格・原価入力シート及び総合表!$B$5:$B$66,MATCH(ROW(価格・原価入力シート及び総合表!Y20),価格・原価入力シート及び総合表!$AE$5:$AE$66,0)))</f>
        <v/>
      </c>
      <c r="L40" s="190"/>
      <c r="M40" s="177"/>
      <c r="N40" s="114" t="str">
        <f ca="1">IF(MAX(価格・原価入力シート及び総合表!$AI$5:$AI$66)&lt;ROW(価格・原価入力シート及び総合表!A2),"",INDEX(価格・原価入力シート及び総合表!$B$5:$B$66,MATCH(ROW(価格・原価入力シート及び総合表!V2),価格・原価入力シート及び総合表!$AI$5:$AI$66,0)))</f>
        <v/>
      </c>
      <c r="O40" s="115" t="str">
        <f ca="1">IF(MAX(価格・原価入力シート及び総合表!$AI$5:$AI$66)&lt;ROW(価格・原価入力シート及び総合表!A20),"",INDEX(価格・原価入力シート及び総合表!$B$5:$B$66,MATCH(ROW(価格・原価入力シート及び総合表!V20),価格・原価入力シート及び総合表!$AI$5:$AI$66,0)))</f>
        <v/>
      </c>
      <c r="P40" s="114" t="str">
        <f ca="1">IF(MAX(価格・原価入力シート及び総合表!$AL$5:$AL$66)&lt;ROW(価格・原価入力シート及び総合表!B2),"",INDEX(価格・原価入力シート及び総合表!$B$5:$B$66,MATCH(ROW(価格・原価入力シート及び総合表!W2),価格・原価入力シート及び総合表!$AL$5:$AL$66,0)))</f>
        <v/>
      </c>
      <c r="Q40" s="115" t="str">
        <f ca="1">IF(MAX(価格・原価入力シート及び総合表!$AL$5:$AL$66)&lt;ROW(価格・原価入力シート及び総合表!B20),"",INDEX(価格・原価入力シート及び総合表!$B$5:$B$66,MATCH(ROW(価格・原価入力シート及び総合表!W20),価格・原価入力シート及び総合表!$AL$5:$AL$66,0)))</f>
        <v/>
      </c>
      <c r="R40" s="114" t="str">
        <f ca="1">IF(MAX(価格・原価入力シート及び総合表!$AN$5:$AN$66)&lt;ROW(価格・原価入力シート及び総合表!C2),"",INDEX(価格・原価入力シート及び総合表!$B$5:$B$66,MATCH(ROW(価格・原価入力シート及び総合表!X2),価格・原価入力シート及び総合表!$AN$5:$AN$66,0)))</f>
        <v/>
      </c>
      <c r="S40" s="115" t="str">
        <f ca="1">IF(MAX(価格・原価入力シート及び総合表!$AN$5:$AN$66)&lt;ROW(価格・原価入力シート及び総合表!C20),"",INDEX(価格・原価入力シート及び総合表!$B$5:$B$66,MATCH(ROW(価格・原価入力シート及び総合表!X20),価格・原価入力シート及び総合表!$AN$5:$AN$66,0)))</f>
        <v/>
      </c>
      <c r="U40" s="190"/>
      <c r="V40" s="177"/>
      <c r="W40" s="114" t="str">
        <f ca="1">IF(MAX(価格・原価入力シート及び総合表!$AR$5:$AR$66)&lt;ROW(価格・原価入力シート及び総合表!A2),"",INDEX(価格・原価入力シート及び総合表!$B$5:$B$66,MATCH(ROW(価格・原価入力シート及び総合表!V2),価格・原価入力シート及び総合表!$AR$5:$AR$66,0)))</f>
        <v/>
      </c>
      <c r="X40" s="116" t="str">
        <f ca="1">IF(MAX(価格・原価入力シート及び総合表!$AR$5:$AR$66)&lt;ROW(価格・原価入力シート及び総合表!A20),"",INDEX(価格・原価入力シート及び総合表!$B$5:$B$66,MATCH(ROW(価格・原価入力シート及び総合表!V20),価格・原価入力シート及び総合表!$AR$5:$AR$66,0)))</f>
        <v/>
      </c>
      <c r="Y40" s="114" t="str">
        <f ca="1">IF(MAX(価格・原価入力シート及び総合表!$AU$5:$AU$66)&lt;ROW(価格・原価入力シート及び総合表!B2),"",INDEX(価格・原価入力シート及び総合表!$B$5:$B$66,MATCH(ROW(価格・原価入力シート及び総合表!W2),価格・原価入力シート及び総合表!$AU$5:$AU$66,0)))</f>
        <v/>
      </c>
      <c r="Z40" s="115" t="str">
        <f ca="1">IF(MAX(価格・原価入力シート及び総合表!$AU$5:$AU$66)&lt;ROW(価格・原価入力シート及び総合表!B20),"",INDEX(価格・原価入力シート及び総合表!$B$5:$B$66,MATCH(ROW(価格・原価入力シート及び総合表!W20),価格・原価入力シート及び総合表!$AU$5:$AU$66,0)))</f>
        <v/>
      </c>
      <c r="AA40" s="114" t="str">
        <f ca="1">IF(MAX(価格・原価入力シート及び総合表!$AW$5:$AW$66)&lt;ROW(価格・原価入力シート及び総合表!C2),"",INDEX(価格・原価入力シート及び総合表!$B$5:$B$66,MATCH(ROW(価格・原価入力シート及び総合表!X2),価格・原価入力シート及び総合表!$AW$5:$AW$66,0)))</f>
        <v/>
      </c>
      <c r="AB40" s="115" t="str">
        <f ca="1">IF(MAX(価格・原価入力シート及び総合表!$AW$5:$AW$66)&lt;ROW(価格・原価入力シート及び総合表!C20),"",INDEX(価格・原価入力シート及び総合表!$B$5:$B$66,MATCH(ROW(価格・原価入力シート及び総合表!X20),価格・原価入力シート及び総合表!$AW$5:$AW$66,0)))</f>
        <v/>
      </c>
    </row>
    <row r="41" spans="3:28" s="110" customFormat="1" ht="21.75" customHeight="1">
      <c r="C41" s="185"/>
      <c r="D41" s="187"/>
      <c r="E41" s="114" t="str">
        <f ca="1">IF(MAX(価格・原価入力シート及び総合表!$Z$5:$Z$66)&lt;ROW(価格・原価入力シート及び総合表!A3),"",INDEX(価格・原価入力シート及び総合表!$B$5:$B$66,MATCH(ROW(価格・原価入力シート及び総合表!W3),価格・原価入力シート及び総合表!$Z$5:$Z$66,0)))</f>
        <v/>
      </c>
      <c r="F41" s="115" t="str">
        <f ca="1">IF(MAX(価格・原価入力シート及び総合表!$Z$5:$Z$66)&lt;ROW(価格・原価入力シート及び総合表!A21),"",INDEX(価格・原価入力シート及び総合表!$B$5:$B$66,MATCH(ROW(価格・原価入力シート及び総合表!W21),価格・原価入力シート及び総合表!$Z$5:$Z$66,0)))</f>
        <v/>
      </c>
      <c r="G41" s="114" t="str">
        <f ca="1">IF(MAX(価格・原価入力シート及び総合表!$AC$5:$AC$66)&lt;ROW(価格・原価入力シート及び総合表!B3),"",INDEX(価格・原価入力シート及び総合表!$B$5:$B$66,MATCH(ROW(価格・原価入力シート及び総合表!X3),価格・原価入力シート及び総合表!$AC$5:$AC$66,0)))</f>
        <v/>
      </c>
      <c r="H41" s="115" t="str">
        <f ca="1">IF(MAX(価格・原価入力シート及び総合表!$AC$5:$AC$66)&lt;ROW(価格・原価入力シート及び総合表!B21),"",INDEX(価格・原価入力シート及び総合表!$B$5:$B$66,MATCH(ROW(価格・原価入力シート及び総合表!X21),価格・原価入力シート及び総合表!$AC$5:$AC$66,0)))</f>
        <v/>
      </c>
      <c r="I41" s="114" t="str">
        <f ca="1">IF(MAX(価格・原価入力シート及び総合表!$AE$5:$AE$66)&lt;ROW(価格・原価入力シート及び総合表!C3),"",INDEX(価格・原価入力シート及び総合表!$B$5:$B$66,MATCH(ROW(価格・原価入力シート及び総合表!Y3),価格・原価入力シート及び総合表!$AE$5:$AE$66,0)))</f>
        <v/>
      </c>
      <c r="J41" s="115" t="str">
        <f ca="1">IF(MAX(価格・原価入力シート及び総合表!$AE$5:$AE$66)&lt;ROW(価格・原価入力シート及び総合表!C21),"",INDEX(価格・原価入力シート及び総合表!$B$5:$B$66,MATCH(ROW(価格・原価入力シート及び総合表!Y21),価格・原価入力シート及び総合表!$AE$5:$AE$66,0)))</f>
        <v/>
      </c>
      <c r="L41" s="190"/>
      <c r="M41" s="177"/>
      <c r="N41" s="114" t="str">
        <f ca="1">IF(MAX(価格・原価入力シート及び総合表!$AI$5:$AI$66)&lt;ROW(価格・原価入力シート及び総合表!A3),"",INDEX(価格・原価入力シート及び総合表!$B$5:$B$66,MATCH(ROW(価格・原価入力シート及び総合表!V3),価格・原価入力シート及び総合表!$AI$5:$AI$66,0)))</f>
        <v/>
      </c>
      <c r="O41" s="115" t="str">
        <f ca="1">IF(MAX(価格・原価入力シート及び総合表!$AI$5:$AI$66)&lt;ROW(価格・原価入力シート及び総合表!A21),"",INDEX(価格・原価入力シート及び総合表!$B$5:$B$66,MATCH(ROW(価格・原価入力シート及び総合表!V21),価格・原価入力シート及び総合表!$AI$5:$AI$66,0)))</f>
        <v/>
      </c>
      <c r="P41" s="114" t="str">
        <f ca="1">IF(MAX(価格・原価入力シート及び総合表!$AL$5:$AL$66)&lt;ROW(価格・原価入力シート及び総合表!B3),"",INDEX(価格・原価入力シート及び総合表!$B$5:$B$66,MATCH(ROW(価格・原価入力シート及び総合表!W3),価格・原価入力シート及び総合表!$AL$5:$AL$66,0)))</f>
        <v/>
      </c>
      <c r="Q41" s="115" t="str">
        <f ca="1">IF(MAX(価格・原価入力シート及び総合表!$AL$5:$AL$66)&lt;ROW(価格・原価入力シート及び総合表!B21),"",INDEX(価格・原価入力シート及び総合表!$B$5:$B$66,MATCH(ROW(価格・原価入力シート及び総合表!W21),価格・原価入力シート及び総合表!$AL$5:$AL$66,0)))</f>
        <v/>
      </c>
      <c r="R41" s="114" t="str">
        <f ca="1">IF(MAX(価格・原価入力シート及び総合表!$AN$5:$AN$66)&lt;ROW(価格・原価入力シート及び総合表!C3),"",INDEX(価格・原価入力シート及び総合表!$B$5:$B$66,MATCH(ROW(価格・原価入力シート及び総合表!X3),価格・原価入力シート及び総合表!$AN$5:$AN$66,0)))</f>
        <v/>
      </c>
      <c r="S41" s="115" t="str">
        <f ca="1">IF(MAX(価格・原価入力シート及び総合表!$AN$5:$AN$66)&lt;ROW(価格・原価入力シート及び総合表!C21),"",INDEX(価格・原価入力シート及び総合表!$B$5:$B$66,MATCH(ROW(価格・原価入力シート及び総合表!X21),価格・原価入力シート及び総合表!$AN$5:$AN$66,0)))</f>
        <v/>
      </c>
      <c r="U41" s="190"/>
      <c r="V41" s="177"/>
      <c r="W41" s="114" t="str">
        <f ca="1">IF(MAX(価格・原価入力シート及び総合表!$AR$5:$AR$66)&lt;ROW(価格・原価入力シート及び総合表!A3),"",INDEX(価格・原価入力シート及び総合表!$B$5:$B$66,MATCH(ROW(価格・原価入力シート及び総合表!V3),価格・原価入力シート及び総合表!$AR$5:$AR$66,0)))</f>
        <v/>
      </c>
      <c r="X41" s="116" t="str">
        <f ca="1">IF(MAX(価格・原価入力シート及び総合表!$AR$5:$AR$66)&lt;ROW(価格・原価入力シート及び総合表!A21),"",INDEX(価格・原価入力シート及び総合表!$B$5:$B$66,MATCH(ROW(価格・原価入力シート及び総合表!V21),価格・原価入力シート及び総合表!$AR$5:$AR$66,0)))</f>
        <v/>
      </c>
      <c r="Y41" s="114" t="str">
        <f ca="1">IF(MAX(価格・原価入力シート及び総合表!$AU$5:$AU$66)&lt;ROW(価格・原価入力シート及び総合表!B3),"",INDEX(価格・原価入力シート及び総合表!$B$5:$B$66,MATCH(ROW(価格・原価入力シート及び総合表!W3),価格・原価入力シート及び総合表!$AU$5:$AU$66,0)))</f>
        <v/>
      </c>
      <c r="Z41" s="115" t="str">
        <f ca="1">IF(MAX(価格・原価入力シート及び総合表!$AU$5:$AU$66)&lt;ROW(価格・原価入力シート及び総合表!B21),"",INDEX(価格・原価入力シート及び総合表!$B$5:$B$66,MATCH(ROW(価格・原価入力シート及び総合表!W21),価格・原価入力シート及び総合表!$AU$5:$AU$66,0)))</f>
        <v/>
      </c>
      <c r="AA41" s="114" t="str">
        <f ca="1">IF(MAX(価格・原価入力シート及び総合表!$AW$5:$AW$66)&lt;ROW(価格・原価入力シート及び総合表!C3),"",INDEX(価格・原価入力シート及び総合表!$B$5:$B$66,MATCH(ROW(価格・原価入力シート及び総合表!X3),価格・原価入力シート及び総合表!$AW$5:$AW$66,0)))</f>
        <v/>
      </c>
      <c r="AB41" s="115" t="str">
        <f ca="1">IF(MAX(価格・原価入力シート及び総合表!$AW$5:$AW$66)&lt;ROW(価格・原価入力シート及び総合表!C21),"",INDEX(価格・原価入力シート及び総合表!$B$5:$B$66,MATCH(ROW(価格・原価入力シート及び総合表!X21),価格・原価入力シート及び総合表!$AW$5:$AW$66,0)))</f>
        <v/>
      </c>
    </row>
    <row r="42" spans="3:28" s="110" customFormat="1" ht="21.75" customHeight="1">
      <c r="C42" s="185"/>
      <c r="D42" s="187"/>
      <c r="E42" s="114" t="str">
        <f ca="1">IF(MAX(価格・原価入力シート及び総合表!$Z$5:$Z$66)&lt;ROW(価格・原価入力シート及び総合表!A4),"",INDEX(価格・原価入力シート及び総合表!$B$5:$B$66,MATCH(ROW(価格・原価入力シート及び総合表!W4),価格・原価入力シート及び総合表!$Z$5:$Z$66,0)))</f>
        <v/>
      </c>
      <c r="F42" s="115" t="str">
        <f ca="1">IF(MAX(価格・原価入力シート及び総合表!$Z$5:$Z$66)&lt;ROW(価格・原価入力シート及び総合表!A22),"",INDEX(価格・原価入力シート及び総合表!$B$5:$B$66,MATCH(ROW(価格・原価入力シート及び総合表!W22),価格・原価入力シート及び総合表!$Z$5:$Z$66,0)))</f>
        <v/>
      </c>
      <c r="G42" s="114" t="str">
        <f ca="1">IF(MAX(価格・原価入力シート及び総合表!$AC$5:$AC$66)&lt;ROW(価格・原価入力シート及び総合表!B4),"",INDEX(価格・原価入力シート及び総合表!$B$5:$B$66,MATCH(ROW(価格・原価入力シート及び総合表!X4),価格・原価入力シート及び総合表!$AC$5:$AC$66,0)))</f>
        <v/>
      </c>
      <c r="H42" s="115" t="str">
        <f ca="1">IF(MAX(価格・原価入力シート及び総合表!$AC$5:$AC$66)&lt;ROW(価格・原価入力シート及び総合表!B22),"",INDEX(価格・原価入力シート及び総合表!$B$5:$B$66,MATCH(ROW(価格・原価入力シート及び総合表!X22),価格・原価入力シート及び総合表!$AC$5:$AC$66,0)))</f>
        <v/>
      </c>
      <c r="I42" s="114" t="str">
        <f ca="1">IF(MAX(価格・原価入力シート及び総合表!$AE$5:$AE$66)&lt;ROW(価格・原価入力シート及び総合表!C4),"",INDEX(価格・原価入力シート及び総合表!$B$5:$B$66,MATCH(ROW(価格・原価入力シート及び総合表!Y4),価格・原価入力シート及び総合表!$AE$5:$AE$66,0)))</f>
        <v/>
      </c>
      <c r="J42" s="115" t="str">
        <f ca="1">IF(MAX(価格・原価入力シート及び総合表!$AE$5:$AE$66)&lt;ROW(価格・原価入力シート及び総合表!C22),"",INDEX(価格・原価入力シート及び総合表!$B$5:$B$66,MATCH(ROW(価格・原価入力シート及び総合表!Y22),価格・原価入力シート及び総合表!$AE$5:$AE$66,0)))</f>
        <v/>
      </c>
      <c r="L42" s="190"/>
      <c r="M42" s="177"/>
      <c r="N42" s="114" t="str">
        <f ca="1">IF(MAX(価格・原価入力シート及び総合表!$AI$5:$AI$66)&lt;ROW(価格・原価入力シート及び総合表!A4),"",INDEX(価格・原価入力シート及び総合表!$B$5:$B$66,MATCH(ROW(価格・原価入力シート及び総合表!V4),価格・原価入力シート及び総合表!$AI$5:$AI$66,0)))</f>
        <v/>
      </c>
      <c r="O42" s="115" t="str">
        <f ca="1">IF(MAX(価格・原価入力シート及び総合表!$AI$5:$AI$66)&lt;ROW(価格・原価入力シート及び総合表!A22),"",INDEX(価格・原価入力シート及び総合表!$B$5:$B$66,MATCH(ROW(価格・原価入力シート及び総合表!V22),価格・原価入力シート及び総合表!$AI$5:$AI$66,0)))</f>
        <v/>
      </c>
      <c r="P42" s="114" t="str">
        <f ca="1">IF(MAX(価格・原価入力シート及び総合表!$AL$5:$AL$66)&lt;ROW(価格・原価入力シート及び総合表!B4),"",INDEX(価格・原価入力シート及び総合表!$B$5:$B$66,MATCH(ROW(価格・原価入力シート及び総合表!W4),価格・原価入力シート及び総合表!$AL$5:$AL$66,0)))</f>
        <v/>
      </c>
      <c r="Q42" s="115" t="str">
        <f ca="1">IF(MAX(価格・原価入力シート及び総合表!$AL$5:$AL$66)&lt;ROW(価格・原価入力シート及び総合表!B22),"",INDEX(価格・原価入力シート及び総合表!$B$5:$B$66,MATCH(ROW(価格・原価入力シート及び総合表!W22),価格・原価入力シート及び総合表!$AL$5:$AL$66,0)))</f>
        <v/>
      </c>
      <c r="R42" s="114" t="str">
        <f ca="1">IF(MAX(価格・原価入力シート及び総合表!$AN$5:$AN$66)&lt;ROW(価格・原価入力シート及び総合表!C4),"",INDEX(価格・原価入力シート及び総合表!$B$5:$B$66,MATCH(ROW(価格・原価入力シート及び総合表!X4),価格・原価入力シート及び総合表!$AN$5:$AN$66,0)))</f>
        <v/>
      </c>
      <c r="S42" s="115" t="str">
        <f ca="1">IF(MAX(価格・原価入力シート及び総合表!$AN$5:$AN$66)&lt;ROW(価格・原価入力シート及び総合表!C22),"",INDEX(価格・原価入力シート及び総合表!$B$5:$B$66,MATCH(ROW(価格・原価入力シート及び総合表!X22),価格・原価入力シート及び総合表!$AN$5:$AN$66,0)))</f>
        <v/>
      </c>
      <c r="U42" s="190"/>
      <c r="V42" s="177"/>
      <c r="W42" s="114" t="str">
        <f ca="1">IF(MAX(価格・原価入力シート及び総合表!$AR$5:$AR$66)&lt;ROW(価格・原価入力シート及び総合表!A4),"",INDEX(価格・原価入力シート及び総合表!$B$5:$B$66,MATCH(ROW(価格・原価入力シート及び総合表!V4),価格・原価入力シート及び総合表!$AR$5:$AR$66,0)))</f>
        <v/>
      </c>
      <c r="X42" s="116" t="str">
        <f ca="1">IF(MAX(価格・原価入力シート及び総合表!$AR$5:$AR$66)&lt;ROW(価格・原価入力シート及び総合表!A22),"",INDEX(価格・原価入力シート及び総合表!$B$5:$B$66,MATCH(ROW(価格・原価入力シート及び総合表!V22),価格・原価入力シート及び総合表!$AR$5:$AR$66,0)))</f>
        <v/>
      </c>
      <c r="Y42" s="114" t="str">
        <f ca="1">IF(MAX(価格・原価入力シート及び総合表!$AU$5:$AU$66)&lt;ROW(価格・原価入力シート及び総合表!B4),"",INDEX(価格・原価入力シート及び総合表!$B$5:$B$66,MATCH(ROW(価格・原価入力シート及び総合表!W4),価格・原価入力シート及び総合表!$AU$5:$AU$66,0)))</f>
        <v/>
      </c>
      <c r="Z42" s="115" t="str">
        <f ca="1">IF(MAX(価格・原価入力シート及び総合表!$AU$5:$AU$66)&lt;ROW(価格・原価入力シート及び総合表!B22),"",INDEX(価格・原価入力シート及び総合表!$B$5:$B$66,MATCH(ROW(価格・原価入力シート及び総合表!W22),価格・原価入力シート及び総合表!$AU$5:$AU$66,0)))</f>
        <v/>
      </c>
      <c r="AA42" s="114" t="str">
        <f ca="1">IF(MAX(価格・原価入力シート及び総合表!$AW$5:$AW$66)&lt;ROW(価格・原価入力シート及び総合表!C4),"",INDEX(価格・原価入力シート及び総合表!$B$5:$B$66,MATCH(ROW(価格・原価入力シート及び総合表!X4),価格・原価入力シート及び総合表!$AW$5:$AW$66,0)))</f>
        <v/>
      </c>
      <c r="AB42" s="115" t="str">
        <f ca="1">IF(MAX(価格・原価入力シート及び総合表!$AW$5:$AW$66)&lt;ROW(価格・原価入力シート及び総合表!C22),"",INDEX(価格・原価入力シート及び総合表!$B$5:$B$66,MATCH(ROW(価格・原価入力シート及び総合表!X22),価格・原価入力シート及び総合表!$AW$5:$AW$66,0)))</f>
        <v/>
      </c>
    </row>
    <row r="43" spans="3:28" s="110" customFormat="1" ht="21.75" customHeight="1">
      <c r="C43" s="185"/>
      <c r="D43" s="187"/>
      <c r="E43" s="114" t="str">
        <f ca="1">IF(MAX(価格・原価入力シート及び総合表!$Z$5:$Z$66)&lt;ROW(価格・原価入力シート及び総合表!A5),"",INDEX(価格・原価入力シート及び総合表!$B$5:$B$66,MATCH(ROW(価格・原価入力シート及び総合表!W5),価格・原価入力シート及び総合表!$Z$5:$Z$66,0)))</f>
        <v/>
      </c>
      <c r="F43" s="115" t="str">
        <f ca="1">IF(MAX(価格・原価入力シート及び総合表!$Z$5:$Z$66)&lt;ROW(価格・原価入力シート及び総合表!A23),"",INDEX(価格・原価入力シート及び総合表!$B$5:$B$66,MATCH(ROW(価格・原価入力シート及び総合表!W23),価格・原価入力シート及び総合表!$Z$5:$Z$66,0)))</f>
        <v/>
      </c>
      <c r="G43" s="114" t="str">
        <f ca="1">IF(MAX(価格・原価入力シート及び総合表!$AC$5:$AC$66)&lt;ROW(価格・原価入力シート及び総合表!B5),"",INDEX(価格・原価入力シート及び総合表!$B$5:$B$66,MATCH(ROW(価格・原価入力シート及び総合表!X5),価格・原価入力シート及び総合表!$AC$5:$AC$66,0)))</f>
        <v/>
      </c>
      <c r="H43" s="115" t="str">
        <f ca="1">IF(MAX(価格・原価入力シート及び総合表!$AC$5:$AC$66)&lt;ROW(価格・原価入力シート及び総合表!B23),"",INDEX(価格・原価入力シート及び総合表!$B$5:$B$66,MATCH(ROW(価格・原価入力シート及び総合表!X23),価格・原価入力シート及び総合表!$AC$5:$AC$66,0)))</f>
        <v/>
      </c>
      <c r="I43" s="114" t="str">
        <f ca="1">IF(MAX(価格・原価入力シート及び総合表!$AE$5:$AE$66)&lt;ROW(価格・原価入力シート及び総合表!C5),"",INDEX(価格・原価入力シート及び総合表!$B$5:$B$66,MATCH(ROW(価格・原価入力シート及び総合表!Y5),価格・原価入力シート及び総合表!$AE$5:$AE$66,0)))</f>
        <v/>
      </c>
      <c r="J43" s="115" t="str">
        <f ca="1">IF(MAX(価格・原価入力シート及び総合表!$AE$5:$AE$66)&lt;ROW(価格・原価入力シート及び総合表!C23),"",INDEX(価格・原価入力シート及び総合表!$B$5:$B$66,MATCH(ROW(価格・原価入力シート及び総合表!Y23),価格・原価入力シート及び総合表!$AE$5:$AE$66,0)))</f>
        <v/>
      </c>
      <c r="L43" s="190"/>
      <c r="M43" s="177"/>
      <c r="N43" s="114" t="str">
        <f ca="1">IF(MAX(価格・原価入力シート及び総合表!$AI$5:$AI$66)&lt;ROW(価格・原価入力シート及び総合表!A5),"",INDEX(価格・原価入力シート及び総合表!$B$5:$B$66,MATCH(ROW(価格・原価入力シート及び総合表!V5),価格・原価入力シート及び総合表!$AI$5:$AI$66,0)))</f>
        <v/>
      </c>
      <c r="O43" s="115" t="str">
        <f ca="1">IF(MAX(価格・原価入力シート及び総合表!$AI$5:$AI$66)&lt;ROW(価格・原価入力シート及び総合表!A23),"",INDEX(価格・原価入力シート及び総合表!$B$5:$B$66,MATCH(ROW(価格・原価入力シート及び総合表!V23),価格・原価入力シート及び総合表!$AI$5:$AI$66,0)))</f>
        <v/>
      </c>
      <c r="P43" s="114" t="str">
        <f ca="1">IF(MAX(価格・原価入力シート及び総合表!$AL$5:$AL$66)&lt;ROW(価格・原価入力シート及び総合表!B5),"",INDEX(価格・原価入力シート及び総合表!$B$5:$B$66,MATCH(ROW(価格・原価入力シート及び総合表!W5),価格・原価入力シート及び総合表!$AL$5:$AL$66,0)))</f>
        <v/>
      </c>
      <c r="Q43" s="115" t="str">
        <f ca="1">IF(MAX(価格・原価入力シート及び総合表!$AL$5:$AL$66)&lt;ROW(価格・原価入力シート及び総合表!B23),"",INDEX(価格・原価入力シート及び総合表!$B$5:$B$66,MATCH(ROW(価格・原価入力シート及び総合表!W23),価格・原価入力シート及び総合表!$AL$5:$AL$66,0)))</f>
        <v/>
      </c>
      <c r="R43" s="114" t="str">
        <f ca="1">IF(MAX(価格・原価入力シート及び総合表!$AN$5:$AN$66)&lt;ROW(価格・原価入力シート及び総合表!C5),"",INDEX(価格・原価入力シート及び総合表!$B$5:$B$66,MATCH(ROW(価格・原価入力シート及び総合表!X5),価格・原価入力シート及び総合表!$AN$5:$AN$66,0)))</f>
        <v/>
      </c>
      <c r="S43" s="115" t="str">
        <f ca="1">IF(MAX(価格・原価入力シート及び総合表!$AN$5:$AN$66)&lt;ROW(価格・原価入力シート及び総合表!C23),"",INDEX(価格・原価入力シート及び総合表!$B$5:$B$66,MATCH(ROW(価格・原価入力シート及び総合表!X23),価格・原価入力シート及び総合表!$AN$5:$AN$66,0)))</f>
        <v/>
      </c>
      <c r="U43" s="190"/>
      <c r="V43" s="177"/>
      <c r="W43" s="114" t="str">
        <f ca="1">IF(MAX(価格・原価入力シート及び総合表!$AR$5:$AR$66)&lt;ROW(価格・原価入力シート及び総合表!A5),"",INDEX(価格・原価入力シート及び総合表!$B$5:$B$66,MATCH(ROW(価格・原価入力シート及び総合表!V5),価格・原価入力シート及び総合表!$AR$5:$AR$66,0)))</f>
        <v/>
      </c>
      <c r="X43" s="116" t="str">
        <f ca="1">IF(MAX(価格・原価入力シート及び総合表!$AR$5:$AR$66)&lt;ROW(価格・原価入力シート及び総合表!A23),"",INDEX(価格・原価入力シート及び総合表!$B$5:$B$66,MATCH(ROW(価格・原価入力シート及び総合表!V23),価格・原価入力シート及び総合表!$AR$5:$AR$66,0)))</f>
        <v/>
      </c>
      <c r="Y43" s="114" t="str">
        <f ca="1">IF(MAX(価格・原価入力シート及び総合表!$AU$5:$AU$66)&lt;ROW(価格・原価入力シート及び総合表!B5),"",INDEX(価格・原価入力シート及び総合表!$B$5:$B$66,MATCH(ROW(価格・原価入力シート及び総合表!W5),価格・原価入力シート及び総合表!$AU$5:$AU$66,0)))</f>
        <v/>
      </c>
      <c r="Z43" s="115" t="str">
        <f ca="1">IF(MAX(価格・原価入力シート及び総合表!$AU$5:$AU$66)&lt;ROW(価格・原価入力シート及び総合表!B23),"",INDEX(価格・原価入力シート及び総合表!$B$5:$B$66,MATCH(ROW(価格・原価入力シート及び総合表!W23),価格・原価入力シート及び総合表!$AU$5:$AU$66,0)))</f>
        <v/>
      </c>
      <c r="AA43" s="114" t="str">
        <f ca="1">IF(MAX(価格・原価入力シート及び総合表!$AW$5:$AW$66)&lt;ROW(価格・原価入力シート及び総合表!C5),"",INDEX(価格・原価入力シート及び総合表!$B$5:$B$66,MATCH(ROW(価格・原価入力シート及び総合表!X5),価格・原価入力シート及び総合表!$AW$5:$AW$66,0)))</f>
        <v/>
      </c>
      <c r="AB43" s="115" t="str">
        <f ca="1">IF(MAX(価格・原価入力シート及び総合表!$AW$5:$AW$66)&lt;ROW(価格・原価入力シート及び総合表!C23),"",INDEX(価格・原価入力シート及び総合表!$B$5:$B$66,MATCH(ROW(価格・原価入力シート及び総合表!X23),価格・原価入力シート及び総合表!$AW$5:$AW$66,0)))</f>
        <v/>
      </c>
    </row>
    <row r="44" spans="3:28" s="110" customFormat="1" ht="21.75" customHeight="1">
      <c r="C44" s="185"/>
      <c r="D44" s="187"/>
      <c r="E44" s="114" t="str">
        <f ca="1">IF(MAX(価格・原価入力シート及び総合表!$Z$5:$Z$66)&lt;ROW(価格・原価入力シート及び総合表!A6),"",INDEX(価格・原価入力シート及び総合表!$B$5:$B$66,MATCH(ROW(価格・原価入力シート及び総合表!W6),価格・原価入力シート及び総合表!$Z$5:$Z$66,0)))</f>
        <v/>
      </c>
      <c r="F44" s="115" t="str">
        <f ca="1">IF(MAX(価格・原価入力シート及び総合表!$Z$5:$Z$66)&lt;ROW(価格・原価入力シート及び総合表!A24),"",INDEX(価格・原価入力シート及び総合表!$B$5:$B$66,MATCH(ROW(価格・原価入力シート及び総合表!W24),価格・原価入力シート及び総合表!$Z$5:$Z$66,0)))</f>
        <v/>
      </c>
      <c r="G44" s="114" t="str">
        <f ca="1">IF(MAX(価格・原価入力シート及び総合表!$AC$5:$AC$66)&lt;ROW(価格・原価入力シート及び総合表!B6),"",INDEX(価格・原価入力シート及び総合表!$B$5:$B$66,MATCH(ROW(価格・原価入力シート及び総合表!X6),価格・原価入力シート及び総合表!$AC$5:$AC$66,0)))</f>
        <v/>
      </c>
      <c r="H44" s="115" t="str">
        <f ca="1">IF(MAX(価格・原価入力シート及び総合表!$AC$5:$AC$66)&lt;ROW(価格・原価入力シート及び総合表!B24),"",INDEX(価格・原価入力シート及び総合表!$B$5:$B$66,MATCH(ROW(価格・原価入力シート及び総合表!X24),価格・原価入力シート及び総合表!$AC$5:$AC$66,0)))</f>
        <v/>
      </c>
      <c r="I44" s="114" t="str">
        <f ca="1">IF(MAX(価格・原価入力シート及び総合表!$AE$5:$AE$66)&lt;ROW(価格・原価入力シート及び総合表!C6),"",INDEX(価格・原価入力シート及び総合表!$B$5:$B$66,MATCH(ROW(価格・原価入力シート及び総合表!Y6),価格・原価入力シート及び総合表!$AE$5:$AE$66,0)))</f>
        <v/>
      </c>
      <c r="J44" s="115" t="str">
        <f ca="1">IF(MAX(価格・原価入力シート及び総合表!$AE$5:$AE$66)&lt;ROW(価格・原価入力シート及び総合表!C24),"",INDEX(価格・原価入力シート及び総合表!$B$5:$B$66,MATCH(ROW(価格・原価入力シート及び総合表!Y24),価格・原価入力シート及び総合表!$AE$5:$AE$66,0)))</f>
        <v/>
      </c>
      <c r="L44" s="190"/>
      <c r="M44" s="177"/>
      <c r="N44" s="114" t="str">
        <f ca="1">IF(MAX(価格・原価入力シート及び総合表!$AI$5:$AI$66)&lt;ROW(価格・原価入力シート及び総合表!A6),"",INDEX(価格・原価入力シート及び総合表!$B$5:$B$66,MATCH(ROW(価格・原価入力シート及び総合表!V6),価格・原価入力シート及び総合表!$AI$5:$AI$66,0)))</f>
        <v/>
      </c>
      <c r="O44" s="115" t="str">
        <f ca="1">IF(MAX(価格・原価入力シート及び総合表!$AI$5:$AI$66)&lt;ROW(価格・原価入力シート及び総合表!A24),"",INDEX(価格・原価入力シート及び総合表!$B$5:$B$66,MATCH(ROW(価格・原価入力シート及び総合表!V24),価格・原価入力シート及び総合表!$AI$5:$AI$66,0)))</f>
        <v/>
      </c>
      <c r="P44" s="114" t="str">
        <f ca="1">IF(MAX(価格・原価入力シート及び総合表!$AL$5:$AL$66)&lt;ROW(価格・原価入力シート及び総合表!B6),"",INDEX(価格・原価入力シート及び総合表!$B$5:$B$66,MATCH(ROW(価格・原価入力シート及び総合表!W6),価格・原価入力シート及び総合表!$AL$5:$AL$66,0)))</f>
        <v/>
      </c>
      <c r="Q44" s="115" t="str">
        <f ca="1">IF(MAX(価格・原価入力シート及び総合表!$AL$5:$AL$66)&lt;ROW(価格・原価入力シート及び総合表!B24),"",INDEX(価格・原価入力シート及び総合表!$B$5:$B$66,MATCH(ROW(価格・原価入力シート及び総合表!W24),価格・原価入力シート及び総合表!$AL$5:$AL$66,0)))</f>
        <v/>
      </c>
      <c r="R44" s="114" t="str">
        <f ca="1">IF(MAX(価格・原価入力シート及び総合表!$AN$5:$AN$66)&lt;ROW(価格・原価入力シート及び総合表!C6),"",INDEX(価格・原価入力シート及び総合表!$B$5:$B$66,MATCH(ROW(価格・原価入力シート及び総合表!X6),価格・原価入力シート及び総合表!$AN$5:$AN$66,0)))</f>
        <v/>
      </c>
      <c r="S44" s="115" t="str">
        <f ca="1">IF(MAX(価格・原価入力シート及び総合表!$AN$5:$AN$66)&lt;ROW(価格・原価入力シート及び総合表!C24),"",INDEX(価格・原価入力シート及び総合表!$B$5:$B$66,MATCH(ROW(価格・原価入力シート及び総合表!X24),価格・原価入力シート及び総合表!$AN$5:$AN$66,0)))</f>
        <v/>
      </c>
      <c r="U44" s="190"/>
      <c r="V44" s="177"/>
      <c r="W44" s="114" t="str">
        <f ca="1">IF(MAX(価格・原価入力シート及び総合表!$AR$5:$AR$66)&lt;ROW(価格・原価入力シート及び総合表!A6),"",INDEX(価格・原価入力シート及び総合表!$B$5:$B$66,MATCH(ROW(価格・原価入力シート及び総合表!V6),価格・原価入力シート及び総合表!$AR$5:$AR$66,0)))</f>
        <v/>
      </c>
      <c r="X44" s="116" t="str">
        <f ca="1">IF(MAX(価格・原価入力シート及び総合表!$AR$5:$AR$66)&lt;ROW(価格・原価入力シート及び総合表!A24),"",INDEX(価格・原価入力シート及び総合表!$B$5:$B$66,MATCH(ROW(価格・原価入力シート及び総合表!V24),価格・原価入力シート及び総合表!$AR$5:$AR$66,0)))</f>
        <v/>
      </c>
      <c r="Y44" s="114" t="str">
        <f ca="1">IF(MAX(価格・原価入力シート及び総合表!$AU$5:$AU$66)&lt;ROW(価格・原価入力シート及び総合表!B6),"",INDEX(価格・原価入力シート及び総合表!$B$5:$B$66,MATCH(ROW(価格・原価入力シート及び総合表!W6),価格・原価入力シート及び総合表!$AU$5:$AU$66,0)))</f>
        <v/>
      </c>
      <c r="Z44" s="115" t="str">
        <f ca="1">IF(MAX(価格・原価入力シート及び総合表!$AU$5:$AU$66)&lt;ROW(価格・原価入力シート及び総合表!B24),"",INDEX(価格・原価入力シート及び総合表!$B$5:$B$66,MATCH(ROW(価格・原価入力シート及び総合表!W24),価格・原価入力シート及び総合表!$AU$5:$AU$66,0)))</f>
        <v/>
      </c>
      <c r="AA44" s="114" t="str">
        <f ca="1">IF(MAX(価格・原価入力シート及び総合表!$AW$5:$AW$66)&lt;ROW(価格・原価入力シート及び総合表!C6),"",INDEX(価格・原価入力シート及び総合表!$B$5:$B$66,MATCH(ROW(価格・原価入力シート及び総合表!X6),価格・原価入力シート及び総合表!$AW$5:$AW$66,0)))</f>
        <v/>
      </c>
      <c r="AB44" s="115" t="str">
        <f ca="1">IF(MAX(価格・原価入力シート及び総合表!$AW$5:$AW$66)&lt;ROW(価格・原価入力シート及び総合表!C24),"",INDEX(価格・原価入力シート及び総合表!$B$5:$B$66,MATCH(ROW(価格・原価入力シート及び総合表!X24),価格・原価入力シート及び総合表!$AW$5:$AW$66,0)))</f>
        <v/>
      </c>
    </row>
    <row r="45" spans="3:28" s="110" customFormat="1" ht="21.75" customHeight="1">
      <c r="C45" s="185"/>
      <c r="D45" s="187"/>
      <c r="E45" s="114" t="str">
        <f ca="1">IF(MAX(価格・原価入力シート及び総合表!$Z$5:$Z$66)&lt;ROW(価格・原価入力シート及び総合表!A7),"",INDEX(価格・原価入力シート及び総合表!$B$5:$B$66,MATCH(ROW(価格・原価入力シート及び総合表!W7),価格・原価入力シート及び総合表!$Z$5:$Z$66,0)))</f>
        <v/>
      </c>
      <c r="F45" s="115" t="str">
        <f ca="1">IF(MAX(価格・原価入力シート及び総合表!$Z$5:$Z$66)&lt;ROW(価格・原価入力シート及び総合表!A25),"",INDEX(価格・原価入力シート及び総合表!$B$5:$B$66,MATCH(ROW(価格・原価入力シート及び総合表!W25),価格・原価入力シート及び総合表!$Z$5:$Z$66,0)))</f>
        <v/>
      </c>
      <c r="G45" s="114" t="str">
        <f ca="1">IF(MAX(価格・原価入力シート及び総合表!$AC$5:$AC$66)&lt;ROW(価格・原価入力シート及び総合表!B7),"",INDEX(価格・原価入力シート及び総合表!$B$5:$B$66,MATCH(ROW(価格・原価入力シート及び総合表!X7),価格・原価入力シート及び総合表!$AC$5:$AC$66,0)))</f>
        <v/>
      </c>
      <c r="H45" s="115" t="str">
        <f ca="1">IF(MAX(価格・原価入力シート及び総合表!$AC$5:$AC$66)&lt;ROW(価格・原価入力シート及び総合表!B25),"",INDEX(価格・原価入力シート及び総合表!$B$5:$B$66,MATCH(ROW(価格・原価入力シート及び総合表!X25),価格・原価入力シート及び総合表!$AC$5:$AC$66,0)))</f>
        <v/>
      </c>
      <c r="I45" s="114" t="str">
        <f ca="1">IF(MAX(価格・原価入力シート及び総合表!$AE$5:$AE$66)&lt;ROW(価格・原価入力シート及び総合表!C7),"",INDEX(価格・原価入力シート及び総合表!$B$5:$B$66,MATCH(ROW(価格・原価入力シート及び総合表!Y7),価格・原価入力シート及び総合表!$AE$5:$AE$66,0)))</f>
        <v/>
      </c>
      <c r="J45" s="115" t="str">
        <f ca="1">IF(MAX(価格・原価入力シート及び総合表!$AE$5:$AE$66)&lt;ROW(価格・原価入力シート及び総合表!C25),"",INDEX(価格・原価入力シート及び総合表!$B$5:$B$66,MATCH(ROW(価格・原価入力シート及び総合表!Y25),価格・原価入力シート及び総合表!$AE$5:$AE$66,0)))</f>
        <v/>
      </c>
      <c r="L45" s="190"/>
      <c r="M45" s="177"/>
      <c r="N45" s="114" t="str">
        <f ca="1">IF(MAX(価格・原価入力シート及び総合表!$AI$5:$AI$66)&lt;ROW(価格・原価入力シート及び総合表!A7),"",INDEX(価格・原価入力シート及び総合表!$B$5:$B$66,MATCH(ROW(価格・原価入力シート及び総合表!V7),価格・原価入力シート及び総合表!$AI$5:$AI$66,0)))</f>
        <v/>
      </c>
      <c r="O45" s="115" t="str">
        <f ca="1">IF(MAX(価格・原価入力シート及び総合表!$AI$5:$AI$66)&lt;ROW(価格・原価入力シート及び総合表!A25),"",INDEX(価格・原価入力シート及び総合表!$B$5:$B$66,MATCH(ROW(価格・原価入力シート及び総合表!V25),価格・原価入力シート及び総合表!$AI$5:$AI$66,0)))</f>
        <v/>
      </c>
      <c r="P45" s="114" t="str">
        <f ca="1">IF(MAX(価格・原価入力シート及び総合表!$AL$5:$AL$66)&lt;ROW(価格・原価入力シート及び総合表!B7),"",INDEX(価格・原価入力シート及び総合表!$B$5:$B$66,MATCH(ROW(価格・原価入力シート及び総合表!W7),価格・原価入力シート及び総合表!$AL$5:$AL$66,0)))</f>
        <v/>
      </c>
      <c r="Q45" s="115" t="str">
        <f ca="1">IF(MAX(価格・原価入力シート及び総合表!$AL$5:$AL$66)&lt;ROW(価格・原価入力シート及び総合表!B25),"",INDEX(価格・原価入力シート及び総合表!$B$5:$B$66,MATCH(ROW(価格・原価入力シート及び総合表!W25),価格・原価入力シート及び総合表!$AL$5:$AL$66,0)))</f>
        <v/>
      </c>
      <c r="R45" s="114" t="str">
        <f ca="1">IF(MAX(価格・原価入力シート及び総合表!$AN$5:$AN$66)&lt;ROW(価格・原価入力シート及び総合表!C7),"",INDEX(価格・原価入力シート及び総合表!$B$5:$B$66,MATCH(ROW(価格・原価入力シート及び総合表!X7),価格・原価入力シート及び総合表!$AN$5:$AN$66,0)))</f>
        <v/>
      </c>
      <c r="S45" s="115" t="str">
        <f ca="1">IF(MAX(価格・原価入力シート及び総合表!$AN$5:$AN$66)&lt;ROW(価格・原価入力シート及び総合表!C25),"",INDEX(価格・原価入力シート及び総合表!$B$5:$B$66,MATCH(ROW(価格・原価入力シート及び総合表!X25),価格・原価入力シート及び総合表!$AN$5:$AN$66,0)))</f>
        <v/>
      </c>
      <c r="U45" s="190"/>
      <c r="V45" s="177"/>
      <c r="W45" s="114" t="str">
        <f ca="1">IF(MAX(価格・原価入力シート及び総合表!$AR$5:$AR$66)&lt;ROW(価格・原価入力シート及び総合表!A7),"",INDEX(価格・原価入力シート及び総合表!$B$5:$B$66,MATCH(ROW(価格・原価入力シート及び総合表!V7),価格・原価入力シート及び総合表!$AR$5:$AR$66,0)))</f>
        <v/>
      </c>
      <c r="X45" s="116" t="str">
        <f ca="1">IF(MAX(価格・原価入力シート及び総合表!$AR$5:$AR$66)&lt;ROW(価格・原価入力シート及び総合表!A25),"",INDEX(価格・原価入力シート及び総合表!$B$5:$B$66,MATCH(ROW(価格・原価入力シート及び総合表!V25),価格・原価入力シート及び総合表!$AR$5:$AR$66,0)))</f>
        <v/>
      </c>
      <c r="Y45" s="114" t="str">
        <f ca="1">IF(MAX(価格・原価入力シート及び総合表!$AU$5:$AU$66)&lt;ROW(価格・原価入力シート及び総合表!B7),"",INDEX(価格・原価入力シート及び総合表!$B$5:$B$66,MATCH(ROW(価格・原価入力シート及び総合表!W7),価格・原価入力シート及び総合表!$AU$5:$AU$66,0)))</f>
        <v/>
      </c>
      <c r="Z45" s="115" t="str">
        <f ca="1">IF(MAX(価格・原価入力シート及び総合表!$AU$5:$AU$66)&lt;ROW(価格・原価入力シート及び総合表!B25),"",INDEX(価格・原価入力シート及び総合表!$B$5:$B$66,MATCH(ROW(価格・原価入力シート及び総合表!W25),価格・原価入力シート及び総合表!$AU$5:$AU$66,0)))</f>
        <v/>
      </c>
      <c r="AA45" s="114" t="str">
        <f ca="1">IF(MAX(価格・原価入力シート及び総合表!$AW$5:$AW$66)&lt;ROW(価格・原価入力シート及び総合表!C7),"",INDEX(価格・原価入力シート及び総合表!$B$5:$B$66,MATCH(ROW(価格・原価入力シート及び総合表!X7),価格・原価入力シート及び総合表!$AW$5:$AW$66,0)))</f>
        <v/>
      </c>
      <c r="AB45" s="115" t="str">
        <f ca="1">IF(MAX(価格・原価入力シート及び総合表!$AW$5:$AW$66)&lt;ROW(価格・原価入力シート及び総合表!C25),"",INDEX(価格・原価入力シート及び総合表!$B$5:$B$66,MATCH(ROW(価格・原価入力シート及び総合表!X25),価格・原価入力シート及び総合表!$AW$5:$AW$66,0)))</f>
        <v/>
      </c>
    </row>
    <row r="46" spans="3:28" s="110" customFormat="1" ht="21.75" customHeight="1">
      <c r="C46" s="185"/>
      <c r="D46" s="187"/>
      <c r="E46" s="114" t="str">
        <f ca="1">IF(MAX(価格・原価入力シート及び総合表!$Z$5:$Z$66)&lt;ROW(価格・原価入力シート及び総合表!A8),"",INDEX(価格・原価入力シート及び総合表!$B$5:$B$66,MATCH(ROW(価格・原価入力シート及び総合表!W8),価格・原価入力シート及び総合表!$Z$5:$Z$66,0)))</f>
        <v/>
      </c>
      <c r="F46" s="115" t="str">
        <f ca="1">IF(MAX(価格・原価入力シート及び総合表!$Z$5:$Z$66)&lt;ROW(価格・原価入力シート及び総合表!A26),"",INDEX(価格・原価入力シート及び総合表!$B$5:$B$66,MATCH(ROW(価格・原価入力シート及び総合表!W26),価格・原価入力シート及び総合表!$Z$5:$Z$66,0)))</f>
        <v/>
      </c>
      <c r="G46" s="114" t="str">
        <f ca="1">IF(MAX(価格・原価入力シート及び総合表!$AC$5:$AC$66)&lt;ROW(価格・原価入力シート及び総合表!B8),"",INDEX(価格・原価入力シート及び総合表!$B$5:$B$66,MATCH(ROW(価格・原価入力シート及び総合表!X8),価格・原価入力シート及び総合表!$AC$5:$AC$66,0)))</f>
        <v/>
      </c>
      <c r="H46" s="115" t="str">
        <f ca="1">IF(MAX(価格・原価入力シート及び総合表!$AC$5:$AC$66)&lt;ROW(価格・原価入力シート及び総合表!B26),"",INDEX(価格・原価入力シート及び総合表!$B$5:$B$66,MATCH(ROW(価格・原価入力シート及び総合表!X26),価格・原価入力シート及び総合表!$AC$5:$AC$66,0)))</f>
        <v/>
      </c>
      <c r="I46" s="114" t="str">
        <f ca="1">IF(MAX(価格・原価入力シート及び総合表!$AE$5:$AE$66)&lt;ROW(価格・原価入力シート及び総合表!C8),"",INDEX(価格・原価入力シート及び総合表!$B$5:$B$66,MATCH(ROW(価格・原価入力シート及び総合表!Y8),価格・原価入力シート及び総合表!$AE$5:$AE$66,0)))</f>
        <v/>
      </c>
      <c r="J46" s="115" t="str">
        <f ca="1">IF(MAX(価格・原価入力シート及び総合表!$AE$5:$AE$66)&lt;ROW(価格・原価入力シート及び総合表!C26),"",INDEX(価格・原価入力シート及び総合表!$B$5:$B$66,MATCH(ROW(価格・原価入力シート及び総合表!Y26),価格・原価入力シート及び総合表!$AE$5:$AE$66,0)))</f>
        <v/>
      </c>
      <c r="L46" s="190"/>
      <c r="M46" s="177"/>
      <c r="N46" s="114" t="str">
        <f ca="1">IF(MAX(価格・原価入力シート及び総合表!$AI$5:$AI$66)&lt;ROW(価格・原価入力シート及び総合表!A8),"",INDEX(価格・原価入力シート及び総合表!$B$5:$B$66,MATCH(ROW(価格・原価入力シート及び総合表!V8),価格・原価入力シート及び総合表!$AI$5:$AI$66,0)))</f>
        <v/>
      </c>
      <c r="O46" s="115" t="str">
        <f ca="1">IF(MAX(価格・原価入力シート及び総合表!$AI$5:$AI$66)&lt;ROW(価格・原価入力シート及び総合表!A26),"",INDEX(価格・原価入力シート及び総合表!$B$5:$B$66,MATCH(ROW(価格・原価入力シート及び総合表!V26),価格・原価入力シート及び総合表!$AI$5:$AI$66,0)))</f>
        <v/>
      </c>
      <c r="P46" s="114" t="str">
        <f ca="1">IF(MAX(価格・原価入力シート及び総合表!$AL$5:$AL$66)&lt;ROW(価格・原価入力シート及び総合表!B8),"",INDEX(価格・原価入力シート及び総合表!$B$5:$B$66,MATCH(ROW(価格・原価入力シート及び総合表!W8),価格・原価入力シート及び総合表!$AL$5:$AL$66,0)))</f>
        <v/>
      </c>
      <c r="Q46" s="115" t="str">
        <f ca="1">IF(MAX(価格・原価入力シート及び総合表!$AL$5:$AL$66)&lt;ROW(価格・原価入力シート及び総合表!B26),"",INDEX(価格・原価入力シート及び総合表!$B$5:$B$66,MATCH(ROW(価格・原価入力シート及び総合表!W26),価格・原価入力シート及び総合表!$AL$5:$AL$66,0)))</f>
        <v/>
      </c>
      <c r="R46" s="114" t="str">
        <f ca="1">IF(MAX(価格・原価入力シート及び総合表!$AN$5:$AN$66)&lt;ROW(価格・原価入力シート及び総合表!C8),"",INDEX(価格・原価入力シート及び総合表!$B$5:$B$66,MATCH(ROW(価格・原価入力シート及び総合表!X8),価格・原価入力シート及び総合表!$AN$5:$AN$66,0)))</f>
        <v/>
      </c>
      <c r="S46" s="115" t="str">
        <f ca="1">IF(MAX(価格・原価入力シート及び総合表!$AN$5:$AN$66)&lt;ROW(価格・原価入力シート及び総合表!C26),"",INDEX(価格・原価入力シート及び総合表!$B$5:$B$66,MATCH(ROW(価格・原価入力シート及び総合表!X26),価格・原価入力シート及び総合表!$AN$5:$AN$66,0)))</f>
        <v/>
      </c>
      <c r="U46" s="190"/>
      <c r="V46" s="177"/>
      <c r="W46" s="114" t="str">
        <f ca="1">IF(MAX(価格・原価入力シート及び総合表!$AR$5:$AR$66)&lt;ROW(価格・原価入力シート及び総合表!A8),"",INDEX(価格・原価入力シート及び総合表!$B$5:$B$66,MATCH(ROW(価格・原価入力シート及び総合表!V8),価格・原価入力シート及び総合表!$AR$5:$AR$66,0)))</f>
        <v/>
      </c>
      <c r="X46" s="116" t="str">
        <f ca="1">IF(MAX(価格・原価入力シート及び総合表!$AR$5:$AR$66)&lt;ROW(価格・原価入力シート及び総合表!A26),"",INDEX(価格・原価入力シート及び総合表!$B$5:$B$66,MATCH(ROW(価格・原価入力シート及び総合表!V26),価格・原価入力シート及び総合表!$AR$5:$AR$66,0)))</f>
        <v/>
      </c>
      <c r="Y46" s="114" t="str">
        <f ca="1">IF(MAX(価格・原価入力シート及び総合表!$AU$5:$AU$66)&lt;ROW(価格・原価入力シート及び総合表!B8),"",INDEX(価格・原価入力シート及び総合表!$B$5:$B$66,MATCH(ROW(価格・原価入力シート及び総合表!W8),価格・原価入力シート及び総合表!$AU$5:$AU$66,0)))</f>
        <v/>
      </c>
      <c r="Z46" s="115" t="str">
        <f ca="1">IF(MAX(価格・原価入力シート及び総合表!$AU$5:$AU$66)&lt;ROW(価格・原価入力シート及び総合表!B26),"",INDEX(価格・原価入力シート及び総合表!$B$5:$B$66,MATCH(ROW(価格・原価入力シート及び総合表!W26),価格・原価入力シート及び総合表!$AU$5:$AU$66,0)))</f>
        <v/>
      </c>
      <c r="AA46" s="114" t="str">
        <f ca="1">IF(MAX(価格・原価入力シート及び総合表!$AW$5:$AW$66)&lt;ROW(価格・原価入力シート及び総合表!C8),"",INDEX(価格・原価入力シート及び総合表!$B$5:$B$66,MATCH(ROW(価格・原価入力シート及び総合表!X8),価格・原価入力シート及び総合表!$AW$5:$AW$66,0)))</f>
        <v/>
      </c>
      <c r="AB46" s="115" t="str">
        <f ca="1">IF(MAX(価格・原価入力シート及び総合表!$AW$5:$AW$66)&lt;ROW(価格・原価入力シート及び総合表!C26),"",INDEX(価格・原価入力シート及び総合表!$B$5:$B$66,MATCH(ROW(価格・原価入力シート及び総合表!X26),価格・原価入力シート及び総合表!$AW$5:$AW$66,0)))</f>
        <v/>
      </c>
    </row>
    <row r="47" spans="3:28" s="110" customFormat="1" ht="21.75" customHeight="1">
      <c r="C47" s="185"/>
      <c r="D47" s="187"/>
      <c r="E47" s="114" t="str">
        <f ca="1">IF(MAX(価格・原価入力シート及び総合表!$Z$5:$Z$66)&lt;ROW(価格・原価入力シート及び総合表!A9),"",INDEX(価格・原価入力シート及び総合表!$B$5:$B$66,MATCH(ROW(価格・原価入力シート及び総合表!W9),価格・原価入力シート及び総合表!$Z$5:$Z$66,0)))</f>
        <v/>
      </c>
      <c r="F47" s="115" t="str">
        <f ca="1">IF(MAX(価格・原価入力シート及び総合表!$Z$5:$Z$66)&lt;ROW(価格・原価入力シート及び総合表!A27),"",INDEX(価格・原価入力シート及び総合表!$B$5:$B$66,MATCH(ROW(価格・原価入力シート及び総合表!W27),価格・原価入力シート及び総合表!$Z$5:$Z$66,0)))</f>
        <v/>
      </c>
      <c r="G47" s="114" t="str">
        <f ca="1">IF(MAX(価格・原価入力シート及び総合表!$AC$5:$AC$66)&lt;ROW(価格・原価入力シート及び総合表!B9),"",INDEX(価格・原価入力シート及び総合表!$B$5:$B$66,MATCH(ROW(価格・原価入力シート及び総合表!X9),価格・原価入力シート及び総合表!$AC$5:$AC$66,0)))</f>
        <v/>
      </c>
      <c r="H47" s="115" t="str">
        <f ca="1">IF(MAX(価格・原価入力シート及び総合表!$AC$5:$AC$66)&lt;ROW(価格・原価入力シート及び総合表!B27),"",INDEX(価格・原価入力シート及び総合表!$B$5:$B$66,MATCH(ROW(価格・原価入力シート及び総合表!X27),価格・原価入力シート及び総合表!$AC$5:$AC$66,0)))</f>
        <v/>
      </c>
      <c r="I47" s="114" t="str">
        <f ca="1">IF(MAX(価格・原価入力シート及び総合表!$AE$5:$AE$66)&lt;ROW(価格・原価入力シート及び総合表!C9),"",INDEX(価格・原価入力シート及び総合表!$B$5:$B$66,MATCH(ROW(価格・原価入力シート及び総合表!Y9),価格・原価入力シート及び総合表!$AE$5:$AE$66,0)))</f>
        <v/>
      </c>
      <c r="J47" s="115" t="str">
        <f ca="1">IF(MAX(価格・原価入力シート及び総合表!$AE$5:$AE$66)&lt;ROW(価格・原価入力シート及び総合表!C27),"",INDEX(価格・原価入力シート及び総合表!$B$5:$B$66,MATCH(ROW(価格・原価入力シート及び総合表!Y27),価格・原価入力シート及び総合表!$AE$5:$AE$66,0)))</f>
        <v/>
      </c>
      <c r="L47" s="190"/>
      <c r="M47" s="177"/>
      <c r="N47" s="114" t="str">
        <f ca="1">IF(MAX(価格・原価入力シート及び総合表!$AI$5:$AI$66)&lt;ROW(価格・原価入力シート及び総合表!A9),"",INDEX(価格・原価入力シート及び総合表!$B$5:$B$66,MATCH(ROW(価格・原価入力シート及び総合表!V9),価格・原価入力シート及び総合表!$AI$5:$AI$66,0)))</f>
        <v/>
      </c>
      <c r="O47" s="115" t="str">
        <f ca="1">IF(MAX(価格・原価入力シート及び総合表!$AI$5:$AI$66)&lt;ROW(価格・原価入力シート及び総合表!A27),"",INDEX(価格・原価入力シート及び総合表!$B$5:$B$66,MATCH(ROW(価格・原価入力シート及び総合表!V27),価格・原価入力シート及び総合表!$AI$5:$AI$66,0)))</f>
        <v/>
      </c>
      <c r="P47" s="114" t="str">
        <f ca="1">IF(MAX(価格・原価入力シート及び総合表!$AL$5:$AL$66)&lt;ROW(価格・原価入力シート及び総合表!B9),"",INDEX(価格・原価入力シート及び総合表!$B$5:$B$66,MATCH(ROW(価格・原価入力シート及び総合表!W9),価格・原価入力シート及び総合表!$AL$5:$AL$66,0)))</f>
        <v/>
      </c>
      <c r="Q47" s="115" t="str">
        <f ca="1">IF(MAX(価格・原価入力シート及び総合表!$AL$5:$AL$66)&lt;ROW(価格・原価入力シート及び総合表!B27),"",INDEX(価格・原価入力シート及び総合表!$B$5:$B$66,MATCH(ROW(価格・原価入力シート及び総合表!W27),価格・原価入力シート及び総合表!$AL$5:$AL$66,0)))</f>
        <v/>
      </c>
      <c r="R47" s="114" t="str">
        <f ca="1">IF(MAX(価格・原価入力シート及び総合表!$AN$5:$AN$66)&lt;ROW(価格・原価入力シート及び総合表!C9),"",INDEX(価格・原価入力シート及び総合表!$B$5:$B$66,MATCH(ROW(価格・原価入力シート及び総合表!X9),価格・原価入力シート及び総合表!$AN$5:$AN$66,0)))</f>
        <v/>
      </c>
      <c r="S47" s="115" t="str">
        <f ca="1">IF(MAX(価格・原価入力シート及び総合表!$AN$5:$AN$66)&lt;ROW(価格・原価入力シート及び総合表!C27),"",INDEX(価格・原価入力シート及び総合表!$B$5:$B$66,MATCH(ROW(価格・原価入力シート及び総合表!X27),価格・原価入力シート及び総合表!$AN$5:$AN$66,0)))</f>
        <v/>
      </c>
      <c r="U47" s="190"/>
      <c r="V47" s="177"/>
      <c r="W47" s="114" t="str">
        <f ca="1">IF(MAX(価格・原価入力シート及び総合表!$AR$5:$AR$66)&lt;ROW(価格・原価入力シート及び総合表!A9),"",INDEX(価格・原価入力シート及び総合表!$B$5:$B$66,MATCH(ROW(価格・原価入力シート及び総合表!V9),価格・原価入力シート及び総合表!$AR$5:$AR$66,0)))</f>
        <v/>
      </c>
      <c r="X47" s="116" t="str">
        <f ca="1">IF(MAX(価格・原価入力シート及び総合表!$AR$5:$AR$66)&lt;ROW(価格・原価入力シート及び総合表!A27),"",INDEX(価格・原価入力シート及び総合表!$B$5:$B$66,MATCH(ROW(価格・原価入力シート及び総合表!V27),価格・原価入力シート及び総合表!$AR$5:$AR$66,0)))</f>
        <v/>
      </c>
      <c r="Y47" s="114" t="str">
        <f ca="1">IF(MAX(価格・原価入力シート及び総合表!$AU$5:$AU$66)&lt;ROW(価格・原価入力シート及び総合表!B9),"",INDEX(価格・原価入力シート及び総合表!$B$5:$B$66,MATCH(ROW(価格・原価入力シート及び総合表!W9),価格・原価入力シート及び総合表!$AU$5:$AU$66,0)))</f>
        <v/>
      </c>
      <c r="Z47" s="115" t="str">
        <f ca="1">IF(MAX(価格・原価入力シート及び総合表!$AU$5:$AU$66)&lt;ROW(価格・原価入力シート及び総合表!B27),"",INDEX(価格・原価入力シート及び総合表!$B$5:$B$66,MATCH(ROW(価格・原価入力シート及び総合表!W27),価格・原価入力シート及び総合表!$AU$5:$AU$66,0)))</f>
        <v/>
      </c>
      <c r="AA47" s="114" t="str">
        <f ca="1">IF(MAX(価格・原価入力シート及び総合表!$AW$5:$AW$66)&lt;ROW(価格・原価入力シート及び総合表!C9),"",INDEX(価格・原価入力シート及び総合表!$B$5:$B$66,MATCH(ROW(価格・原価入力シート及び総合表!X9),価格・原価入力シート及び総合表!$AW$5:$AW$66,0)))</f>
        <v/>
      </c>
      <c r="AB47" s="115" t="str">
        <f ca="1">IF(MAX(価格・原価入力シート及び総合表!$AW$5:$AW$66)&lt;ROW(価格・原価入力シート及び総合表!C27),"",INDEX(価格・原価入力シート及び総合表!$B$5:$B$66,MATCH(ROW(価格・原価入力シート及び総合表!X27),価格・原価入力シート及び総合表!$AW$5:$AW$66,0)))</f>
        <v/>
      </c>
    </row>
    <row r="48" spans="3:28" s="110" customFormat="1" ht="21.75" customHeight="1">
      <c r="C48" s="185"/>
      <c r="D48" s="187"/>
      <c r="E48" s="114" t="str">
        <f ca="1">IF(MAX(価格・原価入力シート及び総合表!$Z$5:$Z$66)&lt;ROW(価格・原価入力シート及び総合表!A10),"",INDEX(価格・原価入力シート及び総合表!$B$5:$B$66,MATCH(ROW(価格・原価入力シート及び総合表!W10),価格・原価入力シート及び総合表!$Z$5:$Z$66,0)))</f>
        <v/>
      </c>
      <c r="F48" s="115" t="str">
        <f ca="1">IF(MAX(価格・原価入力シート及び総合表!$Z$5:$Z$66)&lt;ROW(価格・原価入力シート及び総合表!A28),"",INDEX(価格・原価入力シート及び総合表!$B$5:$B$66,MATCH(ROW(価格・原価入力シート及び総合表!W28),価格・原価入力シート及び総合表!$Z$5:$Z$66,0)))</f>
        <v/>
      </c>
      <c r="G48" s="114" t="str">
        <f ca="1">IF(MAX(価格・原価入力シート及び総合表!$AC$5:$AC$66)&lt;ROW(価格・原価入力シート及び総合表!B10),"",INDEX(価格・原価入力シート及び総合表!$B$5:$B$66,MATCH(ROW(価格・原価入力シート及び総合表!X10),価格・原価入力シート及び総合表!$AC$5:$AC$66,0)))</f>
        <v/>
      </c>
      <c r="H48" s="115" t="str">
        <f ca="1">IF(MAX(価格・原価入力シート及び総合表!$AC$5:$AC$66)&lt;ROW(価格・原価入力シート及び総合表!B28),"",INDEX(価格・原価入力シート及び総合表!$B$5:$B$66,MATCH(ROW(価格・原価入力シート及び総合表!X28),価格・原価入力シート及び総合表!$AC$5:$AC$66,0)))</f>
        <v/>
      </c>
      <c r="I48" s="114" t="str">
        <f ca="1">IF(MAX(価格・原価入力シート及び総合表!$AE$5:$AE$66)&lt;ROW(価格・原価入力シート及び総合表!C10),"",INDEX(価格・原価入力シート及び総合表!$B$5:$B$66,MATCH(ROW(価格・原価入力シート及び総合表!Y10),価格・原価入力シート及び総合表!$AE$5:$AE$66,0)))</f>
        <v/>
      </c>
      <c r="J48" s="115" t="str">
        <f ca="1">IF(MAX(価格・原価入力シート及び総合表!$AE$5:$AE$66)&lt;ROW(価格・原価入力シート及び総合表!C28),"",INDEX(価格・原価入力シート及び総合表!$B$5:$B$66,MATCH(ROW(価格・原価入力シート及び総合表!Y28),価格・原価入力シート及び総合表!$AE$5:$AE$66,0)))</f>
        <v/>
      </c>
      <c r="L48" s="190"/>
      <c r="M48" s="177"/>
      <c r="N48" s="114" t="str">
        <f ca="1">IF(MAX(価格・原価入力シート及び総合表!$AI$5:$AI$66)&lt;ROW(価格・原価入力シート及び総合表!A10),"",INDEX(価格・原価入力シート及び総合表!$B$5:$B$66,MATCH(ROW(価格・原価入力シート及び総合表!V10),価格・原価入力シート及び総合表!$AI$5:$AI$66,0)))</f>
        <v/>
      </c>
      <c r="O48" s="115" t="str">
        <f ca="1">IF(MAX(価格・原価入力シート及び総合表!$AI$5:$AI$66)&lt;ROW(価格・原価入力シート及び総合表!A28),"",INDEX(価格・原価入力シート及び総合表!$B$5:$B$66,MATCH(ROW(価格・原価入力シート及び総合表!V28),価格・原価入力シート及び総合表!$AI$5:$AI$66,0)))</f>
        <v/>
      </c>
      <c r="P48" s="114" t="str">
        <f ca="1">IF(MAX(価格・原価入力シート及び総合表!$AL$5:$AL$66)&lt;ROW(価格・原価入力シート及び総合表!B10),"",INDEX(価格・原価入力シート及び総合表!$B$5:$B$66,MATCH(ROW(価格・原価入力シート及び総合表!W10),価格・原価入力シート及び総合表!$AL$5:$AL$66,0)))</f>
        <v/>
      </c>
      <c r="Q48" s="115" t="str">
        <f ca="1">IF(MAX(価格・原価入力シート及び総合表!$AL$5:$AL$66)&lt;ROW(価格・原価入力シート及び総合表!B28),"",INDEX(価格・原価入力シート及び総合表!$B$5:$B$66,MATCH(ROW(価格・原価入力シート及び総合表!W28),価格・原価入力シート及び総合表!$AL$5:$AL$66,0)))</f>
        <v/>
      </c>
      <c r="R48" s="114" t="str">
        <f ca="1">IF(MAX(価格・原価入力シート及び総合表!$AN$5:$AN$66)&lt;ROW(価格・原価入力シート及び総合表!C10),"",INDEX(価格・原価入力シート及び総合表!$B$5:$B$66,MATCH(ROW(価格・原価入力シート及び総合表!X10),価格・原価入力シート及び総合表!$AN$5:$AN$66,0)))</f>
        <v/>
      </c>
      <c r="S48" s="115" t="str">
        <f ca="1">IF(MAX(価格・原価入力シート及び総合表!$AN$5:$AN$66)&lt;ROW(価格・原価入力シート及び総合表!C28),"",INDEX(価格・原価入力シート及び総合表!$B$5:$B$66,MATCH(ROW(価格・原価入力シート及び総合表!X28),価格・原価入力シート及び総合表!$AN$5:$AN$66,0)))</f>
        <v/>
      </c>
      <c r="U48" s="190"/>
      <c r="V48" s="177"/>
      <c r="W48" s="114" t="str">
        <f ca="1">IF(MAX(価格・原価入力シート及び総合表!$AR$5:$AR$66)&lt;ROW(価格・原価入力シート及び総合表!A10),"",INDEX(価格・原価入力シート及び総合表!$B$5:$B$66,MATCH(ROW(価格・原価入力シート及び総合表!V10),価格・原価入力シート及び総合表!$AR$5:$AR$66,0)))</f>
        <v/>
      </c>
      <c r="X48" s="116" t="str">
        <f ca="1">IF(MAX(価格・原価入力シート及び総合表!$AR$5:$AR$66)&lt;ROW(価格・原価入力シート及び総合表!A28),"",INDEX(価格・原価入力シート及び総合表!$B$5:$B$66,MATCH(ROW(価格・原価入力シート及び総合表!V28),価格・原価入力シート及び総合表!$AR$5:$AR$66,0)))</f>
        <v/>
      </c>
      <c r="Y48" s="114" t="str">
        <f ca="1">IF(MAX(価格・原価入力シート及び総合表!$AU$5:$AU$66)&lt;ROW(価格・原価入力シート及び総合表!B10),"",INDEX(価格・原価入力シート及び総合表!$B$5:$B$66,MATCH(ROW(価格・原価入力シート及び総合表!W10),価格・原価入力シート及び総合表!$AU$5:$AU$66,0)))</f>
        <v/>
      </c>
      <c r="Z48" s="115" t="str">
        <f ca="1">IF(MAX(価格・原価入力シート及び総合表!$AU$5:$AU$66)&lt;ROW(価格・原価入力シート及び総合表!B28),"",INDEX(価格・原価入力シート及び総合表!$B$5:$B$66,MATCH(ROW(価格・原価入力シート及び総合表!W28),価格・原価入力シート及び総合表!$AU$5:$AU$66,0)))</f>
        <v/>
      </c>
      <c r="AA48" s="114" t="str">
        <f ca="1">IF(MAX(価格・原価入力シート及び総合表!$AW$5:$AW$66)&lt;ROW(価格・原価入力シート及び総合表!C10),"",INDEX(価格・原価入力シート及び総合表!$B$5:$B$66,MATCH(ROW(価格・原価入力シート及び総合表!X10),価格・原価入力シート及び総合表!$AW$5:$AW$66,0)))</f>
        <v/>
      </c>
      <c r="AB48" s="115" t="str">
        <f ca="1">IF(MAX(価格・原価入力シート及び総合表!$AW$5:$AW$66)&lt;ROW(価格・原価入力シート及び総合表!C28),"",INDEX(価格・原価入力シート及び総合表!$B$5:$B$66,MATCH(ROW(価格・原価入力シート及び総合表!X28),価格・原価入力シート及び総合表!$AW$5:$AW$66,0)))</f>
        <v/>
      </c>
    </row>
    <row r="49" spans="3:28" s="110" customFormat="1" ht="21.75" customHeight="1">
      <c r="C49" s="185"/>
      <c r="D49" s="187"/>
      <c r="E49" s="114" t="str">
        <f ca="1">IF(MAX(価格・原価入力シート及び総合表!$Z$5:$Z$66)&lt;ROW(価格・原価入力シート及び総合表!A11),"",INDEX(価格・原価入力シート及び総合表!$B$5:$B$66,MATCH(ROW(価格・原価入力シート及び総合表!W11),価格・原価入力シート及び総合表!$Z$5:$Z$66,0)))</f>
        <v/>
      </c>
      <c r="F49" s="115" t="str">
        <f ca="1">IF(MAX(価格・原価入力シート及び総合表!$Z$5:$Z$66)&lt;ROW(価格・原価入力シート及び総合表!A29),"",INDEX(価格・原価入力シート及び総合表!$B$5:$B$66,MATCH(ROW(価格・原価入力シート及び総合表!W29),価格・原価入力シート及び総合表!$Z$5:$Z$66,0)))</f>
        <v/>
      </c>
      <c r="G49" s="114" t="str">
        <f ca="1">IF(MAX(価格・原価入力シート及び総合表!$AC$5:$AC$66)&lt;ROW(価格・原価入力シート及び総合表!B11),"",INDEX(価格・原価入力シート及び総合表!$B$5:$B$66,MATCH(ROW(価格・原価入力シート及び総合表!X11),価格・原価入力シート及び総合表!$AC$5:$AC$66,0)))</f>
        <v/>
      </c>
      <c r="H49" s="115" t="str">
        <f ca="1">IF(MAX(価格・原価入力シート及び総合表!$AC$5:$AC$66)&lt;ROW(価格・原価入力シート及び総合表!B29),"",INDEX(価格・原価入力シート及び総合表!$B$5:$B$66,MATCH(ROW(価格・原価入力シート及び総合表!X29),価格・原価入力シート及び総合表!$AC$5:$AC$66,0)))</f>
        <v/>
      </c>
      <c r="I49" s="114" t="str">
        <f ca="1">IF(MAX(価格・原価入力シート及び総合表!$AE$5:$AE$66)&lt;ROW(価格・原価入力シート及び総合表!C11),"",INDEX(価格・原価入力シート及び総合表!$B$5:$B$66,MATCH(ROW(価格・原価入力シート及び総合表!Y11),価格・原価入力シート及び総合表!$AE$5:$AE$66,0)))</f>
        <v/>
      </c>
      <c r="J49" s="115" t="str">
        <f ca="1">IF(MAX(価格・原価入力シート及び総合表!$AE$5:$AE$66)&lt;ROW(価格・原価入力シート及び総合表!C29),"",INDEX(価格・原価入力シート及び総合表!$B$5:$B$66,MATCH(ROW(価格・原価入力シート及び総合表!Y29),価格・原価入力シート及び総合表!$AE$5:$AE$66,0)))</f>
        <v/>
      </c>
      <c r="L49" s="190"/>
      <c r="M49" s="177"/>
      <c r="N49" s="114" t="str">
        <f ca="1">IF(MAX(価格・原価入力シート及び総合表!$AI$5:$AI$66)&lt;ROW(価格・原価入力シート及び総合表!A11),"",INDEX(価格・原価入力シート及び総合表!$B$5:$B$66,MATCH(ROW(価格・原価入力シート及び総合表!V11),価格・原価入力シート及び総合表!$AI$5:$AI$66,0)))</f>
        <v/>
      </c>
      <c r="O49" s="115" t="str">
        <f ca="1">IF(MAX(価格・原価入力シート及び総合表!$AI$5:$AI$66)&lt;ROW(価格・原価入力シート及び総合表!A29),"",INDEX(価格・原価入力シート及び総合表!$B$5:$B$66,MATCH(ROW(価格・原価入力シート及び総合表!V29),価格・原価入力シート及び総合表!$AI$5:$AI$66,0)))</f>
        <v/>
      </c>
      <c r="P49" s="114" t="str">
        <f ca="1">IF(MAX(価格・原価入力シート及び総合表!$AL$5:$AL$66)&lt;ROW(価格・原価入力シート及び総合表!B11),"",INDEX(価格・原価入力シート及び総合表!$B$5:$B$66,MATCH(ROW(価格・原価入力シート及び総合表!W11),価格・原価入力シート及び総合表!$AL$5:$AL$66,0)))</f>
        <v/>
      </c>
      <c r="Q49" s="115" t="str">
        <f ca="1">IF(MAX(価格・原価入力シート及び総合表!$AL$5:$AL$66)&lt;ROW(価格・原価入力シート及び総合表!B29),"",INDEX(価格・原価入力シート及び総合表!$B$5:$B$66,MATCH(ROW(価格・原価入力シート及び総合表!W29),価格・原価入力シート及び総合表!$AL$5:$AL$66,0)))</f>
        <v/>
      </c>
      <c r="R49" s="114" t="str">
        <f ca="1">IF(MAX(価格・原価入力シート及び総合表!$AN$5:$AN$66)&lt;ROW(価格・原価入力シート及び総合表!C11),"",INDEX(価格・原価入力シート及び総合表!$B$5:$B$66,MATCH(ROW(価格・原価入力シート及び総合表!X11),価格・原価入力シート及び総合表!$AN$5:$AN$66,0)))</f>
        <v/>
      </c>
      <c r="S49" s="115" t="str">
        <f ca="1">IF(MAX(価格・原価入力シート及び総合表!$AN$5:$AN$66)&lt;ROW(価格・原価入力シート及び総合表!C29),"",INDEX(価格・原価入力シート及び総合表!$B$5:$B$66,MATCH(ROW(価格・原価入力シート及び総合表!X29),価格・原価入力シート及び総合表!$AN$5:$AN$66,0)))</f>
        <v/>
      </c>
      <c r="U49" s="190"/>
      <c r="V49" s="177"/>
      <c r="W49" s="114" t="str">
        <f ca="1">IF(MAX(価格・原価入力シート及び総合表!$AR$5:$AR$66)&lt;ROW(価格・原価入力シート及び総合表!A11),"",INDEX(価格・原価入力シート及び総合表!$B$5:$B$66,MATCH(ROW(価格・原価入力シート及び総合表!V11),価格・原価入力シート及び総合表!$AR$5:$AR$66,0)))</f>
        <v/>
      </c>
      <c r="X49" s="116" t="str">
        <f ca="1">IF(MAX(価格・原価入力シート及び総合表!$AR$5:$AR$66)&lt;ROW(価格・原価入力シート及び総合表!A29),"",INDEX(価格・原価入力シート及び総合表!$B$5:$B$66,MATCH(ROW(価格・原価入力シート及び総合表!V29),価格・原価入力シート及び総合表!$AR$5:$AR$66,0)))</f>
        <v/>
      </c>
      <c r="Y49" s="114" t="str">
        <f ca="1">IF(MAX(価格・原価入力シート及び総合表!$AU$5:$AU$66)&lt;ROW(価格・原価入力シート及び総合表!B11),"",INDEX(価格・原価入力シート及び総合表!$B$5:$B$66,MATCH(ROW(価格・原価入力シート及び総合表!W11),価格・原価入力シート及び総合表!$AU$5:$AU$66,0)))</f>
        <v/>
      </c>
      <c r="Z49" s="115" t="str">
        <f ca="1">IF(MAX(価格・原価入力シート及び総合表!$AU$5:$AU$66)&lt;ROW(価格・原価入力シート及び総合表!B29),"",INDEX(価格・原価入力シート及び総合表!$B$5:$B$66,MATCH(ROW(価格・原価入力シート及び総合表!W29),価格・原価入力シート及び総合表!$AU$5:$AU$66,0)))</f>
        <v/>
      </c>
      <c r="AA49" s="114" t="str">
        <f ca="1">IF(MAX(価格・原価入力シート及び総合表!$AW$5:$AW$66)&lt;ROW(価格・原価入力シート及び総合表!C11),"",INDEX(価格・原価入力シート及び総合表!$B$5:$B$66,MATCH(ROW(価格・原価入力シート及び総合表!X11),価格・原価入力シート及び総合表!$AW$5:$AW$66,0)))</f>
        <v/>
      </c>
      <c r="AB49" s="115" t="str">
        <f ca="1">IF(MAX(価格・原価入力シート及び総合表!$AW$5:$AW$66)&lt;ROW(価格・原価入力シート及び総合表!C29),"",INDEX(価格・原価入力シート及び総合表!$B$5:$B$66,MATCH(ROW(価格・原価入力シート及び総合表!X29),価格・原価入力シート及び総合表!$AW$5:$AW$66,0)))</f>
        <v/>
      </c>
    </row>
    <row r="50" spans="3:28" s="110" customFormat="1" ht="21.75" customHeight="1">
      <c r="C50" s="185"/>
      <c r="D50" s="187"/>
      <c r="E50" s="114" t="str">
        <f ca="1">IF(MAX(価格・原価入力シート及び総合表!$Z$5:$Z$66)&lt;ROW(価格・原価入力シート及び総合表!A12),"",INDEX(価格・原価入力シート及び総合表!$B$5:$B$66,MATCH(ROW(価格・原価入力シート及び総合表!W12),価格・原価入力シート及び総合表!$Z$5:$Z$66,0)))</f>
        <v/>
      </c>
      <c r="F50" s="115" t="str">
        <f ca="1">IF(MAX(価格・原価入力シート及び総合表!$Z$5:$Z$66)&lt;ROW(価格・原価入力シート及び総合表!A30),"",INDEX(価格・原価入力シート及び総合表!$B$5:$B$66,MATCH(ROW(価格・原価入力シート及び総合表!W30),価格・原価入力シート及び総合表!$Z$5:$Z$66,0)))</f>
        <v/>
      </c>
      <c r="G50" s="114" t="str">
        <f ca="1">IF(MAX(価格・原価入力シート及び総合表!$AC$5:$AC$66)&lt;ROW(価格・原価入力シート及び総合表!B12),"",INDEX(価格・原価入力シート及び総合表!$B$5:$B$66,MATCH(ROW(価格・原価入力シート及び総合表!X12),価格・原価入力シート及び総合表!$AC$5:$AC$66,0)))</f>
        <v/>
      </c>
      <c r="H50" s="115" t="str">
        <f ca="1">IF(MAX(価格・原価入力シート及び総合表!$AC$5:$AC$66)&lt;ROW(価格・原価入力シート及び総合表!B30),"",INDEX(価格・原価入力シート及び総合表!$B$5:$B$66,MATCH(ROW(価格・原価入力シート及び総合表!X30),価格・原価入力シート及び総合表!$AC$5:$AC$66,0)))</f>
        <v/>
      </c>
      <c r="I50" s="114" t="str">
        <f ca="1">IF(MAX(価格・原価入力シート及び総合表!$AE$5:$AE$66)&lt;ROW(価格・原価入力シート及び総合表!C12),"",INDEX(価格・原価入力シート及び総合表!$B$5:$B$66,MATCH(ROW(価格・原価入力シート及び総合表!Y12),価格・原価入力シート及び総合表!$AE$5:$AE$66,0)))</f>
        <v/>
      </c>
      <c r="J50" s="115" t="str">
        <f ca="1">IF(MAX(価格・原価入力シート及び総合表!$AE$5:$AE$66)&lt;ROW(価格・原価入力シート及び総合表!C30),"",INDEX(価格・原価入力シート及び総合表!$B$5:$B$66,MATCH(ROW(価格・原価入力シート及び総合表!Y30),価格・原価入力シート及び総合表!$AE$5:$AE$66,0)))</f>
        <v/>
      </c>
      <c r="L50" s="190"/>
      <c r="M50" s="177"/>
      <c r="N50" s="114" t="str">
        <f ca="1">IF(MAX(価格・原価入力シート及び総合表!$AI$5:$AI$66)&lt;ROW(価格・原価入力シート及び総合表!A12),"",INDEX(価格・原価入力シート及び総合表!$B$5:$B$66,MATCH(ROW(価格・原価入力シート及び総合表!V12),価格・原価入力シート及び総合表!$AI$5:$AI$66,0)))</f>
        <v/>
      </c>
      <c r="O50" s="115" t="str">
        <f ca="1">IF(MAX(価格・原価入力シート及び総合表!$AI$5:$AI$66)&lt;ROW(価格・原価入力シート及び総合表!A30),"",INDEX(価格・原価入力シート及び総合表!$B$5:$B$66,MATCH(ROW(価格・原価入力シート及び総合表!V30),価格・原価入力シート及び総合表!$AI$5:$AI$66,0)))</f>
        <v/>
      </c>
      <c r="P50" s="114" t="str">
        <f ca="1">IF(MAX(価格・原価入力シート及び総合表!$AL$5:$AL$66)&lt;ROW(価格・原価入力シート及び総合表!B12),"",INDEX(価格・原価入力シート及び総合表!$B$5:$B$66,MATCH(ROW(価格・原価入力シート及び総合表!W12),価格・原価入力シート及び総合表!$AL$5:$AL$66,0)))</f>
        <v/>
      </c>
      <c r="Q50" s="115" t="str">
        <f ca="1">IF(MAX(価格・原価入力シート及び総合表!$AL$5:$AL$66)&lt;ROW(価格・原価入力シート及び総合表!B30),"",INDEX(価格・原価入力シート及び総合表!$B$5:$B$66,MATCH(ROW(価格・原価入力シート及び総合表!W30),価格・原価入力シート及び総合表!$AL$5:$AL$66,0)))</f>
        <v/>
      </c>
      <c r="R50" s="114" t="str">
        <f ca="1">IF(MAX(価格・原価入力シート及び総合表!$AN$5:$AN$66)&lt;ROW(価格・原価入力シート及び総合表!C12),"",INDEX(価格・原価入力シート及び総合表!$B$5:$B$66,MATCH(ROW(価格・原価入力シート及び総合表!X12),価格・原価入力シート及び総合表!$AN$5:$AN$66,0)))</f>
        <v/>
      </c>
      <c r="S50" s="115" t="str">
        <f ca="1">IF(MAX(価格・原価入力シート及び総合表!$AN$5:$AN$66)&lt;ROW(価格・原価入力シート及び総合表!C30),"",INDEX(価格・原価入力シート及び総合表!$B$5:$B$66,MATCH(ROW(価格・原価入力シート及び総合表!X30),価格・原価入力シート及び総合表!$AN$5:$AN$66,0)))</f>
        <v/>
      </c>
      <c r="U50" s="190"/>
      <c r="V50" s="177"/>
      <c r="W50" s="114" t="str">
        <f ca="1">IF(MAX(価格・原価入力シート及び総合表!$AR$5:$AR$66)&lt;ROW(価格・原価入力シート及び総合表!A12),"",INDEX(価格・原価入力シート及び総合表!$B$5:$B$66,MATCH(ROW(価格・原価入力シート及び総合表!V12),価格・原価入力シート及び総合表!$AR$5:$AR$66,0)))</f>
        <v/>
      </c>
      <c r="X50" s="116" t="str">
        <f ca="1">IF(MAX(価格・原価入力シート及び総合表!$AR$5:$AR$66)&lt;ROW(価格・原価入力シート及び総合表!A30),"",INDEX(価格・原価入力シート及び総合表!$B$5:$B$66,MATCH(ROW(価格・原価入力シート及び総合表!V30),価格・原価入力シート及び総合表!$AR$5:$AR$66,0)))</f>
        <v/>
      </c>
      <c r="Y50" s="114" t="str">
        <f ca="1">IF(MAX(価格・原価入力シート及び総合表!$AU$5:$AU$66)&lt;ROW(価格・原価入力シート及び総合表!B12),"",INDEX(価格・原価入力シート及び総合表!$B$5:$B$66,MATCH(ROW(価格・原価入力シート及び総合表!W12),価格・原価入力シート及び総合表!$AU$5:$AU$66,0)))</f>
        <v/>
      </c>
      <c r="Z50" s="115" t="str">
        <f ca="1">IF(MAX(価格・原価入力シート及び総合表!$AU$5:$AU$66)&lt;ROW(価格・原価入力シート及び総合表!B30),"",INDEX(価格・原価入力シート及び総合表!$B$5:$B$66,MATCH(ROW(価格・原価入力シート及び総合表!W30),価格・原価入力シート及び総合表!$AU$5:$AU$66,0)))</f>
        <v/>
      </c>
      <c r="AA50" s="114" t="str">
        <f ca="1">IF(MAX(価格・原価入力シート及び総合表!$AW$5:$AW$66)&lt;ROW(価格・原価入力シート及び総合表!C12),"",INDEX(価格・原価入力シート及び総合表!$B$5:$B$66,MATCH(ROW(価格・原価入力シート及び総合表!X12),価格・原価入力シート及び総合表!$AW$5:$AW$66,0)))</f>
        <v/>
      </c>
      <c r="AB50" s="115" t="str">
        <f ca="1">IF(MAX(価格・原価入力シート及び総合表!$AW$5:$AW$66)&lt;ROW(価格・原価入力シート及び総合表!C30),"",INDEX(価格・原価入力シート及び総合表!$B$5:$B$66,MATCH(ROW(価格・原価入力シート及び総合表!X30),価格・原価入力シート及び総合表!$AW$5:$AW$66,0)))</f>
        <v/>
      </c>
    </row>
    <row r="51" spans="3:28" s="110" customFormat="1" ht="21.75" customHeight="1">
      <c r="C51" s="185"/>
      <c r="D51" s="187"/>
      <c r="E51" s="114" t="str">
        <f ca="1">IF(MAX(価格・原価入力シート及び総合表!$Z$5:$Z$66)&lt;ROW(価格・原価入力シート及び総合表!A13),"",INDEX(価格・原価入力シート及び総合表!$B$5:$B$66,MATCH(ROW(価格・原価入力シート及び総合表!W13),価格・原価入力シート及び総合表!$Z$5:$Z$66,0)))</f>
        <v/>
      </c>
      <c r="F51" s="115" t="str">
        <f ca="1">IF(MAX(価格・原価入力シート及び総合表!$Z$5:$Z$66)&lt;ROW(価格・原価入力シート及び総合表!A31),"",INDEX(価格・原価入力シート及び総合表!$B$5:$B$66,MATCH(ROW(価格・原価入力シート及び総合表!W31),価格・原価入力シート及び総合表!$Z$5:$Z$66,0)))</f>
        <v/>
      </c>
      <c r="G51" s="114" t="str">
        <f ca="1">IF(MAX(価格・原価入力シート及び総合表!$AC$5:$AC$66)&lt;ROW(価格・原価入力シート及び総合表!B13),"",INDEX(価格・原価入力シート及び総合表!$B$5:$B$66,MATCH(ROW(価格・原価入力シート及び総合表!X13),価格・原価入力シート及び総合表!$AC$5:$AC$66,0)))</f>
        <v/>
      </c>
      <c r="H51" s="115" t="str">
        <f ca="1">IF(MAX(価格・原価入力シート及び総合表!$AC$5:$AC$66)&lt;ROW(価格・原価入力シート及び総合表!B31),"",INDEX(価格・原価入力シート及び総合表!$B$5:$B$66,MATCH(ROW(価格・原価入力シート及び総合表!X31),価格・原価入力シート及び総合表!$AC$5:$AC$66,0)))</f>
        <v/>
      </c>
      <c r="I51" s="114" t="str">
        <f ca="1">IF(MAX(価格・原価入力シート及び総合表!$AE$5:$AE$66)&lt;ROW(価格・原価入力シート及び総合表!C13),"",INDEX(価格・原価入力シート及び総合表!$B$5:$B$66,MATCH(ROW(価格・原価入力シート及び総合表!Y13),価格・原価入力シート及び総合表!$AE$5:$AE$66,0)))</f>
        <v/>
      </c>
      <c r="J51" s="115" t="str">
        <f ca="1">IF(MAX(価格・原価入力シート及び総合表!$AE$5:$AE$66)&lt;ROW(価格・原価入力シート及び総合表!C31),"",INDEX(価格・原価入力シート及び総合表!$B$5:$B$66,MATCH(ROW(価格・原価入力シート及び総合表!Y31),価格・原価入力シート及び総合表!$AE$5:$AE$66,0)))</f>
        <v/>
      </c>
      <c r="L51" s="190"/>
      <c r="M51" s="177"/>
      <c r="N51" s="114" t="str">
        <f ca="1">IF(MAX(価格・原価入力シート及び総合表!$AI$5:$AI$66)&lt;ROW(価格・原価入力シート及び総合表!A13),"",INDEX(価格・原価入力シート及び総合表!$B$5:$B$66,MATCH(ROW(価格・原価入力シート及び総合表!V13),価格・原価入力シート及び総合表!$AI$5:$AI$66,0)))</f>
        <v/>
      </c>
      <c r="O51" s="115" t="str">
        <f ca="1">IF(MAX(価格・原価入力シート及び総合表!$AI$5:$AI$66)&lt;ROW(価格・原価入力シート及び総合表!A31),"",INDEX(価格・原価入力シート及び総合表!$B$5:$B$66,MATCH(ROW(価格・原価入力シート及び総合表!V31),価格・原価入力シート及び総合表!$AI$5:$AI$66,0)))</f>
        <v/>
      </c>
      <c r="P51" s="114" t="str">
        <f ca="1">IF(MAX(価格・原価入力シート及び総合表!$AL$5:$AL$66)&lt;ROW(価格・原価入力シート及び総合表!B13),"",INDEX(価格・原価入力シート及び総合表!$B$5:$B$66,MATCH(ROW(価格・原価入力シート及び総合表!W13),価格・原価入力シート及び総合表!$AL$5:$AL$66,0)))</f>
        <v/>
      </c>
      <c r="Q51" s="115" t="str">
        <f ca="1">IF(MAX(価格・原価入力シート及び総合表!$AL$5:$AL$66)&lt;ROW(価格・原価入力シート及び総合表!B31),"",INDEX(価格・原価入力シート及び総合表!$B$5:$B$66,MATCH(ROW(価格・原価入力シート及び総合表!W31),価格・原価入力シート及び総合表!$AL$5:$AL$66,0)))</f>
        <v/>
      </c>
      <c r="R51" s="114" t="str">
        <f ca="1">IF(MAX(価格・原価入力シート及び総合表!$AN$5:$AN$66)&lt;ROW(価格・原価入力シート及び総合表!C13),"",INDEX(価格・原価入力シート及び総合表!$B$5:$B$66,MATCH(ROW(価格・原価入力シート及び総合表!X13),価格・原価入力シート及び総合表!$AN$5:$AN$66,0)))</f>
        <v/>
      </c>
      <c r="S51" s="115" t="str">
        <f ca="1">IF(MAX(価格・原価入力シート及び総合表!$AN$5:$AN$66)&lt;ROW(価格・原価入力シート及び総合表!C31),"",INDEX(価格・原価入力シート及び総合表!$B$5:$B$66,MATCH(ROW(価格・原価入力シート及び総合表!X31),価格・原価入力シート及び総合表!$AN$5:$AN$66,0)))</f>
        <v/>
      </c>
      <c r="U51" s="190"/>
      <c r="V51" s="177"/>
      <c r="W51" s="114" t="str">
        <f ca="1">IF(MAX(価格・原価入力シート及び総合表!$AR$5:$AR$66)&lt;ROW(価格・原価入力シート及び総合表!A13),"",INDEX(価格・原価入力シート及び総合表!$B$5:$B$66,MATCH(ROW(価格・原価入力シート及び総合表!V13),価格・原価入力シート及び総合表!$AR$5:$AR$66,0)))</f>
        <v/>
      </c>
      <c r="X51" s="116" t="str">
        <f ca="1">IF(MAX(価格・原価入力シート及び総合表!$AR$5:$AR$66)&lt;ROW(価格・原価入力シート及び総合表!A31),"",INDEX(価格・原価入力シート及び総合表!$B$5:$B$66,MATCH(ROW(価格・原価入力シート及び総合表!V31),価格・原価入力シート及び総合表!$AR$5:$AR$66,0)))</f>
        <v/>
      </c>
      <c r="Y51" s="114" t="str">
        <f ca="1">IF(MAX(価格・原価入力シート及び総合表!$AU$5:$AU$66)&lt;ROW(価格・原価入力シート及び総合表!B13),"",INDEX(価格・原価入力シート及び総合表!$B$5:$B$66,MATCH(ROW(価格・原価入力シート及び総合表!W13),価格・原価入力シート及び総合表!$AU$5:$AU$66,0)))</f>
        <v/>
      </c>
      <c r="Z51" s="115" t="str">
        <f ca="1">IF(MAX(価格・原価入力シート及び総合表!$AU$5:$AU$66)&lt;ROW(価格・原価入力シート及び総合表!B31),"",INDEX(価格・原価入力シート及び総合表!$B$5:$B$66,MATCH(ROW(価格・原価入力シート及び総合表!W31),価格・原価入力シート及び総合表!$AU$5:$AU$66,0)))</f>
        <v/>
      </c>
      <c r="AA51" s="114" t="str">
        <f ca="1">IF(MAX(価格・原価入力シート及び総合表!$AW$5:$AW$66)&lt;ROW(価格・原価入力シート及び総合表!C13),"",INDEX(価格・原価入力シート及び総合表!$B$5:$B$66,MATCH(ROW(価格・原価入力シート及び総合表!X13),価格・原価入力シート及び総合表!$AW$5:$AW$66,0)))</f>
        <v/>
      </c>
      <c r="AB51" s="115" t="str">
        <f ca="1">IF(MAX(価格・原価入力シート及び総合表!$AW$5:$AW$66)&lt;ROW(価格・原価入力シート及び総合表!C31),"",INDEX(価格・原価入力シート及び総合表!$B$5:$B$66,MATCH(ROW(価格・原価入力シート及び総合表!X31),価格・原価入力シート及び総合表!$AW$5:$AW$66,0)))</f>
        <v/>
      </c>
    </row>
    <row r="52" spans="3:28" s="110" customFormat="1" ht="21.75" customHeight="1">
      <c r="C52" s="185"/>
      <c r="D52" s="187"/>
      <c r="E52" s="114" t="str">
        <f ca="1">IF(MAX(価格・原価入力シート及び総合表!$Z$5:$Z$66)&lt;ROW(価格・原価入力シート及び総合表!A14),"",INDEX(価格・原価入力シート及び総合表!$B$5:$B$66,MATCH(ROW(価格・原価入力シート及び総合表!W14),価格・原価入力シート及び総合表!$Z$5:$Z$66,0)))</f>
        <v/>
      </c>
      <c r="F52" s="115" t="str">
        <f ca="1">IF(MAX(価格・原価入力シート及び総合表!$Z$5:$Z$66)&lt;ROW(価格・原価入力シート及び総合表!A32),"",INDEX(価格・原価入力シート及び総合表!$B$5:$B$66,MATCH(ROW(価格・原価入力シート及び総合表!W32),価格・原価入力シート及び総合表!$Z$5:$Z$66,0)))</f>
        <v/>
      </c>
      <c r="G52" s="114" t="str">
        <f ca="1">IF(MAX(価格・原価入力シート及び総合表!$AC$5:$AC$66)&lt;ROW(価格・原価入力シート及び総合表!B14),"",INDEX(価格・原価入力シート及び総合表!$B$5:$B$66,MATCH(ROW(価格・原価入力シート及び総合表!X14),価格・原価入力シート及び総合表!$AC$5:$AC$66,0)))</f>
        <v/>
      </c>
      <c r="H52" s="115" t="str">
        <f ca="1">IF(MAX(価格・原価入力シート及び総合表!$AC$5:$AC$66)&lt;ROW(価格・原価入力シート及び総合表!B32),"",INDEX(価格・原価入力シート及び総合表!$B$5:$B$66,MATCH(ROW(価格・原価入力シート及び総合表!X32),価格・原価入力シート及び総合表!$AC$5:$AC$66,0)))</f>
        <v/>
      </c>
      <c r="I52" s="114" t="str">
        <f ca="1">IF(MAX(価格・原価入力シート及び総合表!$AE$5:$AE$66)&lt;ROW(価格・原価入力シート及び総合表!C14),"",INDEX(価格・原価入力シート及び総合表!$B$5:$B$66,MATCH(ROW(価格・原価入力シート及び総合表!Y14),価格・原価入力シート及び総合表!$AE$5:$AE$66,0)))</f>
        <v/>
      </c>
      <c r="J52" s="115" t="str">
        <f ca="1">IF(MAX(価格・原価入力シート及び総合表!$AE$5:$AE$66)&lt;ROW(価格・原価入力シート及び総合表!C32),"",INDEX(価格・原価入力シート及び総合表!$B$5:$B$66,MATCH(ROW(価格・原価入力シート及び総合表!Y32),価格・原価入力シート及び総合表!$AE$5:$AE$66,0)))</f>
        <v/>
      </c>
      <c r="L52" s="190"/>
      <c r="M52" s="177"/>
      <c r="N52" s="114" t="str">
        <f ca="1">IF(MAX(価格・原価入力シート及び総合表!$AI$5:$AI$66)&lt;ROW(価格・原価入力シート及び総合表!A14),"",INDEX(価格・原価入力シート及び総合表!$B$5:$B$66,MATCH(ROW(価格・原価入力シート及び総合表!V14),価格・原価入力シート及び総合表!$AI$5:$AI$66,0)))</f>
        <v/>
      </c>
      <c r="O52" s="115" t="str">
        <f ca="1">IF(MAX(価格・原価入力シート及び総合表!$AI$5:$AI$66)&lt;ROW(価格・原価入力シート及び総合表!A32),"",INDEX(価格・原価入力シート及び総合表!$B$5:$B$66,MATCH(ROW(価格・原価入力シート及び総合表!V32),価格・原価入力シート及び総合表!$AI$5:$AI$66,0)))</f>
        <v/>
      </c>
      <c r="P52" s="114" t="str">
        <f ca="1">IF(MAX(価格・原価入力シート及び総合表!$AL$5:$AL$66)&lt;ROW(価格・原価入力シート及び総合表!B14),"",INDEX(価格・原価入力シート及び総合表!$B$5:$B$66,MATCH(ROW(価格・原価入力シート及び総合表!W14),価格・原価入力シート及び総合表!$AL$5:$AL$66,0)))</f>
        <v/>
      </c>
      <c r="Q52" s="115" t="str">
        <f ca="1">IF(MAX(価格・原価入力シート及び総合表!$AL$5:$AL$66)&lt;ROW(価格・原価入力シート及び総合表!B32),"",INDEX(価格・原価入力シート及び総合表!$B$5:$B$66,MATCH(ROW(価格・原価入力シート及び総合表!W32),価格・原価入力シート及び総合表!$AL$5:$AL$66,0)))</f>
        <v/>
      </c>
      <c r="R52" s="114" t="str">
        <f ca="1">IF(MAX(価格・原価入力シート及び総合表!$AN$5:$AN$66)&lt;ROW(価格・原価入力シート及び総合表!C14),"",INDEX(価格・原価入力シート及び総合表!$B$5:$B$66,MATCH(ROW(価格・原価入力シート及び総合表!X14),価格・原価入力シート及び総合表!$AN$5:$AN$66,0)))</f>
        <v/>
      </c>
      <c r="S52" s="115" t="str">
        <f ca="1">IF(MAX(価格・原価入力シート及び総合表!$AN$5:$AN$66)&lt;ROW(価格・原価入力シート及び総合表!C32),"",INDEX(価格・原価入力シート及び総合表!$B$5:$B$66,MATCH(ROW(価格・原価入力シート及び総合表!X32),価格・原価入力シート及び総合表!$AN$5:$AN$66,0)))</f>
        <v/>
      </c>
      <c r="U52" s="190"/>
      <c r="V52" s="177"/>
      <c r="W52" s="114" t="str">
        <f ca="1">IF(MAX(価格・原価入力シート及び総合表!$AR$5:$AR$66)&lt;ROW(価格・原価入力シート及び総合表!A14),"",INDEX(価格・原価入力シート及び総合表!$B$5:$B$66,MATCH(ROW(価格・原価入力シート及び総合表!V14),価格・原価入力シート及び総合表!$AR$5:$AR$66,0)))</f>
        <v/>
      </c>
      <c r="X52" s="116" t="str">
        <f ca="1">IF(MAX(価格・原価入力シート及び総合表!$AR$5:$AR$66)&lt;ROW(価格・原価入力シート及び総合表!A32),"",INDEX(価格・原価入力シート及び総合表!$B$5:$B$66,MATCH(ROW(価格・原価入力シート及び総合表!V32),価格・原価入力シート及び総合表!$AR$5:$AR$66,0)))</f>
        <v/>
      </c>
      <c r="Y52" s="114" t="str">
        <f ca="1">IF(MAX(価格・原価入力シート及び総合表!$AU$5:$AU$66)&lt;ROW(価格・原価入力シート及び総合表!B14),"",INDEX(価格・原価入力シート及び総合表!$B$5:$B$66,MATCH(ROW(価格・原価入力シート及び総合表!W14),価格・原価入力シート及び総合表!$AU$5:$AU$66,0)))</f>
        <v/>
      </c>
      <c r="Z52" s="115" t="str">
        <f ca="1">IF(MAX(価格・原価入力シート及び総合表!$AU$5:$AU$66)&lt;ROW(価格・原価入力シート及び総合表!B32),"",INDEX(価格・原価入力シート及び総合表!$B$5:$B$66,MATCH(ROW(価格・原価入力シート及び総合表!W32),価格・原価入力シート及び総合表!$AU$5:$AU$66,0)))</f>
        <v/>
      </c>
      <c r="AA52" s="114" t="str">
        <f ca="1">IF(MAX(価格・原価入力シート及び総合表!$AW$5:$AW$66)&lt;ROW(価格・原価入力シート及び総合表!C14),"",INDEX(価格・原価入力シート及び総合表!$B$5:$B$66,MATCH(ROW(価格・原価入力シート及び総合表!X14),価格・原価入力シート及び総合表!$AW$5:$AW$66,0)))</f>
        <v/>
      </c>
      <c r="AB52" s="115" t="str">
        <f ca="1">IF(MAX(価格・原価入力シート及び総合表!$AW$5:$AW$66)&lt;ROW(価格・原価入力シート及び総合表!C32),"",INDEX(価格・原価入力シート及び総合表!$B$5:$B$66,MATCH(ROW(価格・原価入力シート及び総合表!X32),価格・原価入力シート及び総合表!$AW$5:$AW$66,0)))</f>
        <v/>
      </c>
    </row>
    <row r="53" spans="3:28" s="110" customFormat="1" ht="21.75" customHeight="1">
      <c r="C53" s="185"/>
      <c r="D53" s="187"/>
      <c r="E53" s="114" t="str">
        <f ca="1">IF(MAX(価格・原価入力シート及び総合表!$Z$5:$Z$66)&lt;ROW(価格・原価入力シート及び総合表!A15),"",INDEX(価格・原価入力シート及び総合表!$B$5:$B$66,MATCH(ROW(価格・原価入力シート及び総合表!W15),価格・原価入力シート及び総合表!$Z$5:$Z$66,0)))</f>
        <v/>
      </c>
      <c r="F53" s="115" t="str">
        <f ca="1">IF(MAX(価格・原価入力シート及び総合表!$Z$5:$Z$66)&lt;ROW(価格・原価入力シート及び総合表!A33),"",INDEX(価格・原価入力シート及び総合表!$B$5:$B$66,MATCH(ROW(価格・原価入力シート及び総合表!W33),価格・原価入力シート及び総合表!$Z$5:$Z$66,0)))</f>
        <v/>
      </c>
      <c r="G53" s="114" t="str">
        <f ca="1">IF(MAX(価格・原価入力シート及び総合表!$AC$5:$AC$66)&lt;ROW(価格・原価入力シート及び総合表!B15),"",INDEX(価格・原価入力シート及び総合表!$B$5:$B$66,MATCH(ROW(価格・原価入力シート及び総合表!X15),価格・原価入力シート及び総合表!$AC$5:$AC$66,0)))</f>
        <v/>
      </c>
      <c r="H53" s="115" t="str">
        <f ca="1">IF(MAX(価格・原価入力シート及び総合表!$AC$5:$AC$66)&lt;ROW(価格・原価入力シート及び総合表!B33),"",INDEX(価格・原価入力シート及び総合表!$B$5:$B$66,MATCH(ROW(価格・原価入力シート及び総合表!X33),価格・原価入力シート及び総合表!$AC$5:$AC$66,0)))</f>
        <v/>
      </c>
      <c r="I53" s="114" t="str">
        <f ca="1">IF(MAX(価格・原価入力シート及び総合表!$AE$5:$AE$66)&lt;ROW(価格・原価入力シート及び総合表!C15),"",INDEX(価格・原価入力シート及び総合表!$B$5:$B$66,MATCH(ROW(価格・原価入力シート及び総合表!Y15),価格・原価入力シート及び総合表!$AE$5:$AE$66,0)))</f>
        <v/>
      </c>
      <c r="J53" s="115" t="str">
        <f ca="1">IF(MAX(価格・原価入力シート及び総合表!$AE$5:$AE$66)&lt;ROW(価格・原価入力シート及び総合表!C33),"",INDEX(価格・原価入力シート及び総合表!$B$5:$B$66,MATCH(ROW(価格・原価入力シート及び総合表!Y33),価格・原価入力シート及び総合表!$AE$5:$AE$66,0)))</f>
        <v/>
      </c>
      <c r="L53" s="190"/>
      <c r="M53" s="177"/>
      <c r="N53" s="114" t="str">
        <f ca="1">IF(MAX(価格・原価入力シート及び総合表!$AI$5:$AI$66)&lt;ROW(価格・原価入力シート及び総合表!A15),"",INDEX(価格・原価入力シート及び総合表!$B$5:$B$66,MATCH(ROW(価格・原価入力シート及び総合表!V15),価格・原価入力シート及び総合表!$AI$5:$AI$66,0)))</f>
        <v/>
      </c>
      <c r="O53" s="115" t="str">
        <f ca="1">IF(MAX(価格・原価入力シート及び総合表!$AI$5:$AI$66)&lt;ROW(価格・原価入力シート及び総合表!A33),"",INDEX(価格・原価入力シート及び総合表!$B$5:$B$66,MATCH(ROW(価格・原価入力シート及び総合表!V33),価格・原価入力シート及び総合表!$AI$5:$AI$66,0)))</f>
        <v/>
      </c>
      <c r="P53" s="114" t="str">
        <f ca="1">IF(MAX(価格・原価入力シート及び総合表!$AL$5:$AL$66)&lt;ROW(価格・原価入力シート及び総合表!B15),"",INDEX(価格・原価入力シート及び総合表!$B$5:$B$66,MATCH(ROW(価格・原価入力シート及び総合表!W15),価格・原価入力シート及び総合表!$AL$5:$AL$66,0)))</f>
        <v/>
      </c>
      <c r="Q53" s="115" t="str">
        <f ca="1">IF(MAX(価格・原価入力シート及び総合表!$AL$5:$AL$66)&lt;ROW(価格・原価入力シート及び総合表!B33),"",INDEX(価格・原価入力シート及び総合表!$B$5:$B$66,MATCH(ROW(価格・原価入力シート及び総合表!W33),価格・原価入力シート及び総合表!$AL$5:$AL$66,0)))</f>
        <v/>
      </c>
      <c r="R53" s="114" t="str">
        <f ca="1">IF(MAX(価格・原価入力シート及び総合表!$AN$5:$AN$66)&lt;ROW(価格・原価入力シート及び総合表!C15),"",INDEX(価格・原価入力シート及び総合表!$B$5:$B$66,MATCH(ROW(価格・原価入力シート及び総合表!X15),価格・原価入力シート及び総合表!$AN$5:$AN$66,0)))</f>
        <v/>
      </c>
      <c r="S53" s="115" t="str">
        <f ca="1">IF(MAX(価格・原価入力シート及び総合表!$AN$5:$AN$66)&lt;ROW(価格・原価入力シート及び総合表!C33),"",INDEX(価格・原価入力シート及び総合表!$B$5:$B$66,MATCH(ROW(価格・原価入力シート及び総合表!X33),価格・原価入力シート及び総合表!$AN$5:$AN$66,0)))</f>
        <v/>
      </c>
      <c r="U53" s="190"/>
      <c r="V53" s="177"/>
      <c r="W53" s="114" t="str">
        <f ca="1">IF(MAX(価格・原価入力シート及び総合表!$AR$5:$AR$66)&lt;ROW(価格・原価入力シート及び総合表!A15),"",INDEX(価格・原価入力シート及び総合表!$B$5:$B$66,MATCH(ROW(価格・原価入力シート及び総合表!V15),価格・原価入力シート及び総合表!$AR$5:$AR$66,0)))</f>
        <v/>
      </c>
      <c r="X53" s="116" t="str">
        <f ca="1">IF(MAX(価格・原価入力シート及び総合表!$AR$5:$AR$66)&lt;ROW(価格・原価入力シート及び総合表!A33),"",INDEX(価格・原価入力シート及び総合表!$B$5:$B$66,MATCH(ROW(価格・原価入力シート及び総合表!V33),価格・原価入力シート及び総合表!$AR$5:$AR$66,0)))</f>
        <v/>
      </c>
      <c r="Y53" s="114" t="str">
        <f ca="1">IF(MAX(価格・原価入力シート及び総合表!$AU$5:$AU$66)&lt;ROW(価格・原価入力シート及び総合表!B15),"",INDEX(価格・原価入力シート及び総合表!$B$5:$B$66,MATCH(ROW(価格・原価入力シート及び総合表!W15),価格・原価入力シート及び総合表!$AU$5:$AU$66,0)))</f>
        <v/>
      </c>
      <c r="Z53" s="115" t="str">
        <f ca="1">IF(MAX(価格・原価入力シート及び総合表!$AU$5:$AU$66)&lt;ROW(価格・原価入力シート及び総合表!B33),"",INDEX(価格・原価入力シート及び総合表!$B$5:$B$66,MATCH(ROW(価格・原価入力シート及び総合表!W33),価格・原価入力シート及び総合表!$AU$5:$AU$66,0)))</f>
        <v/>
      </c>
      <c r="AA53" s="114" t="str">
        <f ca="1">IF(MAX(価格・原価入力シート及び総合表!$AW$5:$AW$66)&lt;ROW(価格・原価入力シート及び総合表!C15),"",INDEX(価格・原価入力シート及び総合表!$B$5:$B$66,MATCH(ROW(価格・原価入力シート及び総合表!X15),価格・原価入力シート及び総合表!$AW$5:$AW$66,0)))</f>
        <v/>
      </c>
      <c r="AB53" s="115" t="str">
        <f ca="1">IF(MAX(価格・原価入力シート及び総合表!$AW$5:$AW$66)&lt;ROW(価格・原価入力シート及び総合表!C33),"",INDEX(価格・原価入力シート及び総合表!$B$5:$B$66,MATCH(ROW(価格・原価入力シート及び総合表!X33),価格・原価入力シート及び総合表!$AW$5:$AW$66,0)))</f>
        <v/>
      </c>
    </row>
    <row r="54" spans="3:28" s="110" customFormat="1" ht="21.75" customHeight="1">
      <c r="C54" s="185"/>
      <c r="D54" s="187"/>
      <c r="E54" s="114" t="str">
        <f ca="1">IF(MAX(価格・原価入力シート及び総合表!$Z$5:$Z$66)&lt;ROW(価格・原価入力シート及び総合表!A16),"",INDEX(価格・原価入力シート及び総合表!$B$5:$B$66,MATCH(ROW(価格・原価入力シート及び総合表!W16),価格・原価入力シート及び総合表!$Z$5:$Z$66,0)))</f>
        <v/>
      </c>
      <c r="F54" s="115" t="str">
        <f ca="1">IF(MAX(価格・原価入力シート及び総合表!$Z$5:$Z$66)&lt;ROW(価格・原価入力シート及び総合表!A34),"",INDEX(価格・原価入力シート及び総合表!$B$5:$B$66,MATCH(ROW(価格・原価入力シート及び総合表!W34),価格・原価入力シート及び総合表!$Z$5:$Z$66,0)))</f>
        <v/>
      </c>
      <c r="G54" s="114" t="str">
        <f ca="1">IF(MAX(価格・原価入力シート及び総合表!$AC$5:$AC$66)&lt;ROW(価格・原価入力シート及び総合表!B16),"",INDEX(価格・原価入力シート及び総合表!$B$5:$B$66,MATCH(ROW(価格・原価入力シート及び総合表!X16),価格・原価入力シート及び総合表!$AC$5:$AC$66,0)))</f>
        <v/>
      </c>
      <c r="H54" s="115" t="str">
        <f ca="1">IF(MAX(価格・原価入力シート及び総合表!$AC$5:$AC$66)&lt;ROW(価格・原価入力シート及び総合表!B34),"",INDEX(価格・原価入力シート及び総合表!$B$5:$B$66,MATCH(ROW(価格・原価入力シート及び総合表!X34),価格・原価入力シート及び総合表!$AC$5:$AC$66,0)))</f>
        <v/>
      </c>
      <c r="I54" s="114" t="str">
        <f ca="1">IF(MAX(価格・原価入力シート及び総合表!$AE$5:$AE$66)&lt;ROW(価格・原価入力シート及び総合表!C16),"",INDEX(価格・原価入力シート及び総合表!$B$5:$B$66,MATCH(ROW(価格・原価入力シート及び総合表!Y16),価格・原価入力シート及び総合表!$AE$5:$AE$66,0)))</f>
        <v/>
      </c>
      <c r="J54" s="115" t="str">
        <f ca="1">IF(MAX(価格・原価入力シート及び総合表!$AE$5:$AE$66)&lt;ROW(価格・原価入力シート及び総合表!C34),"",INDEX(価格・原価入力シート及び総合表!$B$5:$B$66,MATCH(ROW(価格・原価入力シート及び総合表!Y34),価格・原価入力シート及び総合表!$AE$5:$AE$66,0)))</f>
        <v/>
      </c>
      <c r="L54" s="190"/>
      <c r="M54" s="177"/>
      <c r="N54" s="114" t="str">
        <f ca="1">IF(MAX(価格・原価入力シート及び総合表!$AI$5:$AI$66)&lt;ROW(価格・原価入力シート及び総合表!A16),"",INDEX(価格・原価入力シート及び総合表!$B$5:$B$66,MATCH(ROW(価格・原価入力シート及び総合表!V16),価格・原価入力シート及び総合表!$AI$5:$AI$66,0)))</f>
        <v/>
      </c>
      <c r="O54" s="115" t="str">
        <f ca="1">IF(MAX(価格・原価入力シート及び総合表!$AI$5:$AI$66)&lt;ROW(価格・原価入力シート及び総合表!A34),"",INDEX(価格・原価入力シート及び総合表!$B$5:$B$66,MATCH(ROW(価格・原価入力シート及び総合表!V34),価格・原価入力シート及び総合表!$AI$5:$AI$66,0)))</f>
        <v/>
      </c>
      <c r="P54" s="114" t="str">
        <f ca="1">IF(MAX(価格・原価入力シート及び総合表!$AL$5:$AL$66)&lt;ROW(価格・原価入力シート及び総合表!B16),"",INDEX(価格・原価入力シート及び総合表!$B$5:$B$66,MATCH(ROW(価格・原価入力シート及び総合表!W16),価格・原価入力シート及び総合表!$AL$5:$AL$66,0)))</f>
        <v/>
      </c>
      <c r="Q54" s="115" t="str">
        <f ca="1">IF(MAX(価格・原価入力シート及び総合表!$AL$5:$AL$66)&lt;ROW(価格・原価入力シート及び総合表!B34),"",INDEX(価格・原価入力シート及び総合表!$B$5:$B$66,MATCH(ROW(価格・原価入力シート及び総合表!W34),価格・原価入力シート及び総合表!$AL$5:$AL$66,0)))</f>
        <v/>
      </c>
      <c r="R54" s="114" t="str">
        <f ca="1">IF(MAX(価格・原価入力シート及び総合表!$AN$5:$AN$66)&lt;ROW(価格・原価入力シート及び総合表!C16),"",INDEX(価格・原価入力シート及び総合表!$B$5:$B$66,MATCH(ROW(価格・原価入力シート及び総合表!X16),価格・原価入力シート及び総合表!$AN$5:$AN$66,0)))</f>
        <v/>
      </c>
      <c r="S54" s="115" t="str">
        <f ca="1">IF(MAX(価格・原価入力シート及び総合表!$AN$5:$AN$66)&lt;ROW(価格・原価入力シート及び総合表!C34),"",INDEX(価格・原価入力シート及び総合表!$B$5:$B$66,MATCH(ROW(価格・原価入力シート及び総合表!X34),価格・原価入力シート及び総合表!$AN$5:$AN$66,0)))</f>
        <v/>
      </c>
      <c r="U54" s="190"/>
      <c r="V54" s="177"/>
      <c r="W54" s="114" t="str">
        <f ca="1">IF(MAX(価格・原価入力シート及び総合表!$AR$5:$AR$66)&lt;ROW(価格・原価入力シート及び総合表!A16),"",INDEX(価格・原価入力シート及び総合表!$B$5:$B$66,MATCH(ROW(価格・原価入力シート及び総合表!V16),価格・原価入力シート及び総合表!$AR$5:$AR$66,0)))</f>
        <v/>
      </c>
      <c r="X54" s="116" t="str">
        <f ca="1">IF(MAX(価格・原価入力シート及び総合表!$AR$5:$AR$66)&lt;ROW(価格・原価入力シート及び総合表!A34),"",INDEX(価格・原価入力シート及び総合表!$B$5:$B$66,MATCH(ROW(価格・原価入力シート及び総合表!V34),価格・原価入力シート及び総合表!$AR$5:$AR$66,0)))</f>
        <v/>
      </c>
      <c r="Y54" s="114" t="str">
        <f ca="1">IF(MAX(価格・原価入力シート及び総合表!$AU$5:$AU$66)&lt;ROW(価格・原価入力シート及び総合表!B16),"",INDEX(価格・原価入力シート及び総合表!$B$5:$B$66,MATCH(ROW(価格・原価入力シート及び総合表!W16),価格・原価入力シート及び総合表!$AU$5:$AU$66,0)))</f>
        <v/>
      </c>
      <c r="Z54" s="115" t="str">
        <f ca="1">IF(MAX(価格・原価入力シート及び総合表!$AU$5:$AU$66)&lt;ROW(価格・原価入力シート及び総合表!B34),"",INDEX(価格・原価入力シート及び総合表!$B$5:$B$66,MATCH(ROW(価格・原価入力シート及び総合表!W34),価格・原価入力シート及び総合表!$AU$5:$AU$66,0)))</f>
        <v/>
      </c>
      <c r="AA54" s="114" t="str">
        <f ca="1">IF(MAX(価格・原価入力シート及び総合表!$AW$5:$AW$66)&lt;ROW(価格・原価入力シート及び総合表!C16),"",INDEX(価格・原価入力シート及び総合表!$B$5:$B$66,MATCH(ROW(価格・原価入力シート及び総合表!X16),価格・原価入力シート及び総合表!$AW$5:$AW$66,0)))</f>
        <v/>
      </c>
      <c r="AB54" s="115" t="str">
        <f ca="1">IF(MAX(価格・原価入力シート及び総合表!$AW$5:$AW$66)&lt;ROW(価格・原価入力シート及び総合表!C34),"",INDEX(価格・原価入力シート及び総合表!$B$5:$B$66,MATCH(ROW(価格・原価入力シート及び総合表!X34),価格・原価入力シート及び総合表!$AW$5:$AW$66,0)))</f>
        <v/>
      </c>
    </row>
    <row r="55" spans="3:28" s="110" customFormat="1" ht="21.75" customHeight="1">
      <c r="C55" s="185"/>
      <c r="D55" s="187"/>
      <c r="E55" s="114" t="str">
        <f ca="1">IF(MAX(価格・原価入力シート及び総合表!$Z$5:$Z$66)&lt;ROW(価格・原価入力シート及び総合表!A17),"",INDEX(価格・原価入力シート及び総合表!$B$5:$B$66,MATCH(ROW(価格・原価入力シート及び総合表!W17),価格・原価入力シート及び総合表!$Z$5:$Z$66,0)))</f>
        <v/>
      </c>
      <c r="F55" s="115" t="str">
        <f ca="1">IF(MAX(価格・原価入力シート及び総合表!$Z$5:$Z$66)&lt;ROW(価格・原価入力シート及び総合表!A35),"",INDEX(価格・原価入力シート及び総合表!$B$5:$B$66,MATCH(ROW(価格・原価入力シート及び総合表!W35),価格・原価入力シート及び総合表!$Z$5:$Z$66,0)))</f>
        <v/>
      </c>
      <c r="G55" s="114" t="str">
        <f ca="1">IF(MAX(価格・原価入力シート及び総合表!$AC$5:$AC$66)&lt;ROW(価格・原価入力シート及び総合表!B17),"",INDEX(価格・原価入力シート及び総合表!$B$5:$B$66,MATCH(ROW(価格・原価入力シート及び総合表!X17),価格・原価入力シート及び総合表!$AC$5:$AC$66,0)))</f>
        <v/>
      </c>
      <c r="H55" s="115" t="str">
        <f ca="1">IF(MAX(価格・原価入力シート及び総合表!$AC$5:$AC$66)&lt;ROW(価格・原価入力シート及び総合表!B35),"",INDEX(価格・原価入力シート及び総合表!$B$5:$B$66,MATCH(ROW(価格・原価入力シート及び総合表!X35),価格・原価入力シート及び総合表!$AC$5:$AC$66,0)))</f>
        <v/>
      </c>
      <c r="I55" s="114" t="str">
        <f ca="1">IF(MAX(価格・原価入力シート及び総合表!$AE$5:$AE$66)&lt;ROW(価格・原価入力シート及び総合表!C17),"",INDEX(価格・原価入力シート及び総合表!$B$5:$B$66,MATCH(ROW(価格・原価入力シート及び総合表!Y17),価格・原価入力シート及び総合表!$AE$5:$AE$66,0)))</f>
        <v/>
      </c>
      <c r="J55" s="115" t="str">
        <f ca="1">IF(MAX(価格・原価入力シート及び総合表!$AE$5:$AE$66)&lt;ROW(価格・原価入力シート及び総合表!C35),"",INDEX(価格・原価入力シート及び総合表!$B$5:$B$66,MATCH(ROW(価格・原価入力シート及び総合表!Y35),価格・原価入力シート及び総合表!$AE$5:$AE$66,0)))</f>
        <v/>
      </c>
      <c r="L55" s="190"/>
      <c r="M55" s="177"/>
      <c r="N55" s="114" t="str">
        <f ca="1">IF(MAX(価格・原価入力シート及び総合表!$AI$5:$AI$66)&lt;ROW(価格・原価入力シート及び総合表!A17),"",INDEX(価格・原価入力シート及び総合表!$B$5:$B$66,MATCH(ROW(価格・原価入力シート及び総合表!V17),価格・原価入力シート及び総合表!$AI$5:$AI$66,0)))</f>
        <v/>
      </c>
      <c r="O55" s="115" t="str">
        <f ca="1">IF(MAX(価格・原価入力シート及び総合表!$AI$5:$AI$66)&lt;ROW(価格・原価入力シート及び総合表!A35),"",INDEX(価格・原価入力シート及び総合表!$B$5:$B$66,MATCH(ROW(価格・原価入力シート及び総合表!V35),価格・原価入力シート及び総合表!$AI$5:$AI$66,0)))</f>
        <v/>
      </c>
      <c r="P55" s="114" t="str">
        <f ca="1">IF(MAX(価格・原価入力シート及び総合表!$AL$5:$AL$66)&lt;ROW(価格・原価入力シート及び総合表!B17),"",INDEX(価格・原価入力シート及び総合表!$B$5:$B$66,MATCH(ROW(価格・原価入力シート及び総合表!W17),価格・原価入力シート及び総合表!$AL$5:$AL$66,0)))</f>
        <v/>
      </c>
      <c r="Q55" s="115" t="str">
        <f ca="1">IF(MAX(価格・原価入力シート及び総合表!$AL$5:$AL$66)&lt;ROW(価格・原価入力シート及び総合表!B35),"",INDEX(価格・原価入力シート及び総合表!$B$5:$B$66,MATCH(ROW(価格・原価入力シート及び総合表!W35),価格・原価入力シート及び総合表!$AL$5:$AL$66,0)))</f>
        <v/>
      </c>
      <c r="R55" s="114" t="str">
        <f ca="1">IF(MAX(価格・原価入力シート及び総合表!$AN$5:$AN$66)&lt;ROW(価格・原価入力シート及び総合表!C17),"",INDEX(価格・原価入力シート及び総合表!$B$5:$B$66,MATCH(ROW(価格・原価入力シート及び総合表!X17),価格・原価入力シート及び総合表!$AN$5:$AN$66,0)))</f>
        <v/>
      </c>
      <c r="S55" s="115" t="str">
        <f ca="1">IF(MAX(価格・原価入力シート及び総合表!$AN$5:$AN$66)&lt;ROW(価格・原価入力シート及び総合表!C35),"",INDEX(価格・原価入力シート及び総合表!$B$5:$B$66,MATCH(ROW(価格・原価入力シート及び総合表!X35),価格・原価入力シート及び総合表!$AN$5:$AN$66,0)))</f>
        <v/>
      </c>
      <c r="U55" s="190"/>
      <c r="V55" s="177"/>
      <c r="W55" s="114" t="str">
        <f ca="1">IF(MAX(価格・原価入力シート及び総合表!$AR$5:$AR$66)&lt;ROW(価格・原価入力シート及び総合表!A17),"",INDEX(価格・原価入力シート及び総合表!$B$5:$B$66,MATCH(ROW(価格・原価入力シート及び総合表!V17),価格・原価入力シート及び総合表!$AR$5:$AR$66,0)))</f>
        <v/>
      </c>
      <c r="X55" s="116" t="str">
        <f ca="1">IF(MAX(価格・原価入力シート及び総合表!$AR$5:$AR$66)&lt;ROW(価格・原価入力シート及び総合表!A35),"",INDEX(価格・原価入力シート及び総合表!$B$5:$B$66,MATCH(ROW(価格・原価入力シート及び総合表!V35),価格・原価入力シート及び総合表!$AR$5:$AR$66,0)))</f>
        <v/>
      </c>
      <c r="Y55" s="114" t="str">
        <f ca="1">IF(MAX(価格・原価入力シート及び総合表!$AU$5:$AU$66)&lt;ROW(価格・原価入力シート及び総合表!B17),"",INDEX(価格・原価入力シート及び総合表!$B$5:$B$66,MATCH(ROW(価格・原価入力シート及び総合表!W17),価格・原価入力シート及び総合表!$AU$5:$AU$66,0)))</f>
        <v/>
      </c>
      <c r="Z55" s="115" t="str">
        <f ca="1">IF(MAX(価格・原価入力シート及び総合表!$AU$5:$AU$66)&lt;ROW(価格・原価入力シート及び総合表!B35),"",INDEX(価格・原価入力シート及び総合表!$B$5:$B$66,MATCH(ROW(価格・原価入力シート及び総合表!W35),価格・原価入力シート及び総合表!$AU$5:$AU$66,0)))</f>
        <v/>
      </c>
      <c r="AA55" s="114" t="str">
        <f ca="1">IF(MAX(価格・原価入力シート及び総合表!$AW$5:$AW$66)&lt;ROW(価格・原価入力シート及び総合表!C17),"",INDEX(価格・原価入力シート及び総合表!$B$5:$B$66,MATCH(ROW(価格・原価入力シート及び総合表!X17),価格・原価入力シート及び総合表!$AW$5:$AW$66,0)))</f>
        <v/>
      </c>
      <c r="AB55" s="115" t="str">
        <f ca="1">IF(MAX(価格・原価入力シート及び総合表!$AW$5:$AW$66)&lt;ROW(価格・原価入力シート及び総合表!C35),"",INDEX(価格・原価入力シート及び総合表!$B$5:$B$66,MATCH(ROW(価格・原価入力シート及び総合表!X35),価格・原価入力シート及び総合表!$AW$5:$AW$66,0)))</f>
        <v/>
      </c>
    </row>
    <row r="56" spans="3:28" s="110" customFormat="1" ht="21.75" customHeight="1">
      <c r="C56" s="185"/>
      <c r="D56" s="188"/>
      <c r="E56" s="117" t="str">
        <f ca="1">IF(MAX(価格・原価入力シート及び総合表!$Z$5:$Z$66)&lt;ROW(価格・原価入力シート及び総合表!A18),"",INDEX(価格・原価入力シート及び総合表!$B$5:$B$66,MATCH(ROW(価格・原価入力シート及び総合表!W18),価格・原価入力シート及び総合表!$Z$5:$Z$66,0)))</f>
        <v/>
      </c>
      <c r="F56" s="118" t="str">
        <f ca="1">IF(MAX(価格・原価入力シート及び総合表!$Z$5:$Z$66)&lt;ROW(価格・原価入力シート及び総合表!A36),"",INDEX(価格・原価入力シート及び総合表!$B$5:$B$66,MATCH(ROW(価格・原価入力シート及び総合表!W36),価格・原価入力シート及び総合表!$Z$5:$Z$66,0)))</f>
        <v/>
      </c>
      <c r="G56" s="117" t="str">
        <f ca="1">IF(MAX(価格・原価入力シート及び総合表!$AC$5:$AC$66)&lt;ROW(価格・原価入力シート及び総合表!B18),"",INDEX(価格・原価入力シート及び総合表!$B$5:$B$66,MATCH(ROW(価格・原価入力シート及び総合表!X18),価格・原価入力シート及び総合表!$AC$5:$AC$66,0)))</f>
        <v/>
      </c>
      <c r="H56" s="118" t="str">
        <f ca="1">IF(MAX(価格・原価入力シート及び総合表!$AC$5:$AC$66)&lt;ROW(価格・原価入力シート及び総合表!B36),"",INDEX(価格・原価入力シート及び総合表!$B$5:$B$66,MATCH(ROW(価格・原価入力シート及び総合表!X36),価格・原価入力シート及び総合表!$AC$5:$AC$66,0)))</f>
        <v/>
      </c>
      <c r="I56" s="117" t="str">
        <f ca="1">IF(MAX(価格・原価入力シート及び総合表!$AE$5:$AE$66)&lt;ROW(価格・原価入力シート及び総合表!C18),"",INDEX(価格・原価入力シート及び総合表!$B$5:$B$66,MATCH(ROW(価格・原価入力シート及び総合表!Y18),価格・原価入力シート及び総合表!$AE$5:$AE$66,0)))</f>
        <v/>
      </c>
      <c r="J56" s="118" t="str">
        <f ca="1">IF(MAX(価格・原価入力シート及び総合表!$AE$5:$AE$66)&lt;ROW(価格・原価入力シート及び総合表!C36),"",INDEX(価格・原価入力シート及び総合表!$B$5:$B$66,MATCH(ROW(価格・原価入力シート及び総合表!Y36),価格・原価入力シート及び総合表!$AE$5:$AE$66,0)))</f>
        <v/>
      </c>
      <c r="L56" s="190"/>
      <c r="M56" s="178"/>
      <c r="N56" s="117" t="str">
        <f ca="1">IF(MAX(価格・原価入力シート及び総合表!$AI$5:$AI$66)&lt;ROW(価格・原価入力シート及び総合表!A18),"",INDEX(価格・原価入力シート及び総合表!$B$5:$B$66,MATCH(ROW(価格・原価入力シート及び総合表!V18),価格・原価入力シート及び総合表!$AI$5:$AI$66,0)))</f>
        <v/>
      </c>
      <c r="O56" s="118" t="str">
        <f ca="1">IF(MAX(価格・原価入力シート及び総合表!$AI$5:$AI$66)&lt;ROW(価格・原価入力シート及び総合表!A36),"",INDEX(価格・原価入力シート及び総合表!$B$5:$B$66,MATCH(ROW(価格・原価入力シート及び総合表!V36),価格・原価入力シート及び総合表!$AI$5:$AI$66,0)))</f>
        <v/>
      </c>
      <c r="P56" s="117" t="str">
        <f ca="1">IF(MAX(価格・原価入力シート及び総合表!$AL$5:$AL$66)&lt;ROW(価格・原価入力シート及び総合表!B18),"",INDEX(価格・原価入力シート及び総合表!$B$5:$B$66,MATCH(ROW(価格・原価入力シート及び総合表!W18),価格・原価入力シート及び総合表!$AL$5:$AL$66,0)))</f>
        <v/>
      </c>
      <c r="Q56" s="118" t="str">
        <f ca="1">IF(MAX(価格・原価入力シート及び総合表!$AL$5:$AL$66)&lt;ROW(価格・原価入力シート及び総合表!B36),"",INDEX(価格・原価入力シート及び総合表!$B$5:$B$66,MATCH(ROW(価格・原価入力シート及び総合表!W36),価格・原価入力シート及び総合表!$AL$5:$AL$66,0)))</f>
        <v/>
      </c>
      <c r="R56" s="117" t="str">
        <f ca="1">IF(MAX(価格・原価入力シート及び総合表!$AN$5:$AN$66)&lt;ROW(価格・原価入力シート及び総合表!C18),"",INDEX(価格・原価入力シート及び総合表!$B$5:$B$66,MATCH(ROW(価格・原価入力シート及び総合表!X18),価格・原価入力シート及び総合表!$AN$5:$AN$66,0)))</f>
        <v/>
      </c>
      <c r="S56" s="118" t="str">
        <f ca="1">IF(MAX(価格・原価入力シート及び総合表!$AN$5:$AN$66)&lt;ROW(価格・原価入力シート及び総合表!C36),"",INDEX(価格・原価入力シート及び総合表!$B$5:$B$66,MATCH(ROW(価格・原価入力シート及び総合表!X36),価格・原価入力シート及び総合表!$AN$5:$AN$66,0)))</f>
        <v/>
      </c>
      <c r="U56" s="190"/>
      <c r="V56" s="178"/>
      <c r="W56" s="117" t="str">
        <f ca="1">IF(MAX(価格・原価入力シート及び総合表!$AR$5:$AR$66)&lt;ROW(価格・原価入力シート及び総合表!A18),"",INDEX(価格・原価入力シート及び総合表!$B$5:$B$66,MATCH(ROW(価格・原価入力シート及び総合表!V18),価格・原価入力シート及び総合表!$AR$5:$AR$66,0)))</f>
        <v/>
      </c>
      <c r="X56" s="119" t="str">
        <f ca="1">IF(MAX(価格・原価入力シート及び総合表!$AR$5:$AR$66)&lt;ROW(価格・原価入力シート及び総合表!A36),"",INDEX(価格・原価入力シート及び総合表!$B$5:$B$66,MATCH(ROW(価格・原価入力シート及び総合表!V36),価格・原価入力シート及び総合表!$AR$5:$AR$66,0)))</f>
        <v/>
      </c>
      <c r="Y56" s="117" t="str">
        <f ca="1">IF(MAX(価格・原価入力シート及び総合表!$AU$5:$AU$66)&lt;ROW(価格・原価入力シート及び総合表!B18),"",INDEX(価格・原価入力シート及び総合表!$B$5:$B$66,MATCH(ROW(価格・原価入力シート及び総合表!W18),価格・原価入力シート及び総合表!$AU$5:$AU$66,0)))</f>
        <v/>
      </c>
      <c r="Z56" s="118" t="str">
        <f ca="1">IF(MAX(価格・原価入力シート及び総合表!$AU$5:$AU$66)&lt;ROW(価格・原価入力シート及び総合表!B36),"",INDEX(価格・原価入力シート及び総合表!$B$5:$B$66,MATCH(ROW(価格・原価入力シート及び総合表!W36),価格・原価入力シート及び総合表!$AU$5:$AU$66,0)))</f>
        <v/>
      </c>
      <c r="AA56" s="117" t="str">
        <f ca="1">IF(MAX(価格・原価入力シート及び総合表!$AW$5:$AW$66)&lt;ROW(価格・原価入力シート及び総合表!C18),"",INDEX(価格・原価入力シート及び総合表!$B$5:$B$66,MATCH(ROW(価格・原価入力シート及び総合表!X18),価格・原価入力シート及び総合表!$AW$5:$AW$66,0)))</f>
        <v/>
      </c>
      <c r="AB56" s="118" t="str">
        <f ca="1">IF(MAX(価格・原価入力シート及び総合表!$AW$5:$AW$66)&lt;ROW(価格・原価入力シート及び総合表!C36),"",INDEX(価格・原価入力シート及び総合表!$B$5:$B$66,MATCH(ROW(価格・原価入力シート及び総合表!X36),価格・原価入力シート及び総合表!$AW$5:$AW$66,0)))</f>
        <v/>
      </c>
    </row>
  </sheetData>
  <mergeCells count="30">
    <mergeCell ref="I2:J2"/>
    <mergeCell ref="U3:U56"/>
    <mergeCell ref="V3:V20"/>
    <mergeCell ref="V21:V38"/>
    <mergeCell ref="V39:V56"/>
    <mergeCell ref="L3:L56"/>
    <mergeCell ref="M3:M20"/>
    <mergeCell ref="M21:M38"/>
    <mergeCell ref="N2:O2"/>
    <mergeCell ref="P2:Q2"/>
    <mergeCell ref="W2:X2"/>
    <mergeCell ref="M39:M56"/>
    <mergeCell ref="Y2:Z2"/>
    <mergeCell ref="AA2:AB2"/>
    <mergeCell ref="W1:AB1"/>
    <mergeCell ref="C3:C56"/>
    <mergeCell ref="D3:D20"/>
    <mergeCell ref="D21:D38"/>
    <mergeCell ref="D39:D56"/>
    <mergeCell ref="E2:F2"/>
    <mergeCell ref="C1:D1"/>
    <mergeCell ref="L1:M1"/>
    <mergeCell ref="U1:V1"/>
    <mergeCell ref="C2:D2"/>
    <mergeCell ref="L2:M2"/>
    <mergeCell ref="U2:V2"/>
    <mergeCell ref="E1:J1"/>
    <mergeCell ref="R2:S2"/>
    <mergeCell ref="N1:S1"/>
    <mergeCell ref="G2:H2"/>
  </mergeCells>
  <phoneticPr fontId="4"/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view="pageBreakPreview" zoomScale="75" zoomScaleNormal="100" zoomScaleSheetLayoutView="75" workbookViewId="0">
      <selection activeCell="H4" sqref="H4"/>
    </sheetView>
  </sheetViews>
  <sheetFormatPr defaultRowHeight="17.25"/>
  <cols>
    <col min="1" max="1" width="5" style="6" customWidth="1"/>
    <col min="2" max="2" width="22.375" style="215" customWidth="1"/>
    <col min="3" max="5" width="6.25" style="1" customWidth="1"/>
    <col min="6" max="6" width="5.875" style="12" hidden="1" customWidth="1"/>
    <col min="7" max="7" width="6.75" style="1" hidden="1" customWidth="1"/>
    <col min="8" max="8" width="8.125" style="1" customWidth="1"/>
    <col min="9" max="9" width="5.875" style="19" customWidth="1"/>
    <col min="10" max="10" width="5.875" style="12" customWidth="1"/>
    <col min="11" max="11" width="8.125" style="1" hidden="1" customWidth="1"/>
    <col min="12" max="12" width="5.875" style="26" hidden="1" customWidth="1"/>
    <col min="13" max="13" width="5.875" style="27" hidden="1" customWidth="1"/>
    <col min="14" max="14" width="11" style="34" customWidth="1"/>
    <col min="15" max="15" width="4.25" style="3" customWidth="1"/>
    <col min="16" max="16" width="6.375" style="3" customWidth="1"/>
    <col min="17" max="17" width="5.5" style="3" customWidth="1"/>
    <col min="18" max="16384" width="9" style="3"/>
  </cols>
  <sheetData>
    <row r="1" spans="1:18" ht="31.5" customHeight="1" thickBot="1">
      <c r="A1" s="156" t="s">
        <v>26</v>
      </c>
      <c r="B1" s="156"/>
      <c r="C1" s="156"/>
      <c r="D1" s="156"/>
      <c r="E1" s="156"/>
      <c r="F1" s="55"/>
      <c r="G1" s="204" t="s">
        <v>27</v>
      </c>
      <c r="H1" s="205"/>
      <c r="I1" s="205"/>
      <c r="J1" s="205"/>
      <c r="K1" s="205"/>
      <c r="L1" s="205"/>
      <c r="M1" s="205"/>
      <c r="N1" s="206"/>
      <c r="O1" s="201" t="str">
        <f>価格・原価入力シート及び総合表!G1</f>
        <v>○○店</v>
      </c>
      <c r="P1" s="201"/>
      <c r="Q1" s="202">
        <f>価格・原価入力シート及び総合表!L1</f>
        <v>40694</v>
      </c>
      <c r="R1" s="201"/>
    </row>
    <row r="2" spans="1:18">
      <c r="A2" s="97"/>
      <c r="B2" s="210"/>
      <c r="C2" s="97"/>
      <c r="D2" s="97"/>
      <c r="F2" s="32"/>
      <c r="I2" s="12"/>
      <c r="J2" s="32"/>
      <c r="L2" s="33"/>
      <c r="M2" s="31"/>
      <c r="O2" s="200" t="s">
        <v>16</v>
      </c>
      <c r="P2" s="200"/>
      <c r="Q2" s="200"/>
      <c r="R2" s="200"/>
    </row>
    <row r="3" spans="1:18" ht="14.25" customHeight="1">
      <c r="A3" s="10"/>
      <c r="B3" s="211" t="s">
        <v>2</v>
      </c>
      <c r="C3" s="4">
        <f>H3/E3</f>
        <v>362.39094239094237</v>
      </c>
      <c r="D3" s="5"/>
      <c r="E3" s="54">
        <f>SUM(E5:E66)</f>
        <v>3003</v>
      </c>
      <c r="F3" s="13">
        <f>IF(H3="","",G3/H3)</f>
        <v>0.25721610644515097</v>
      </c>
      <c r="G3" s="54">
        <f>SUM(G5:G66)</f>
        <v>279918</v>
      </c>
      <c r="H3" s="54">
        <f>SUM(H5:H66)</f>
        <v>1088260</v>
      </c>
      <c r="I3" s="14"/>
      <c r="J3" s="15"/>
      <c r="K3" s="5">
        <f>SUM(K5:K65)</f>
        <v>806552</v>
      </c>
      <c r="L3" s="20"/>
      <c r="M3" s="21"/>
      <c r="N3" s="198" t="s">
        <v>15</v>
      </c>
      <c r="O3" s="34" t="s">
        <v>17</v>
      </c>
      <c r="P3" s="35">
        <v>0.7</v>
      </c>
      <c r="Q3" s="197" t="s">
        <v>21</v>
      </c>
      <c r="R3" s="197"/>
    </row>
    <row r="4" spans="1:18">
      <c r="A4" s="40" t="s">
        <v>14</v>
      </c>
      <c r="B4" s="212" t="s">
        <v>3</v>
      </c>
      <c r="C4" s="37" t="s">
        <v>0</v>
      </c>
      <c r="D4" s="38" t="s">
        <v>5</v>
      </c>
      <c r="E4" s="38" t="s">
        <v>4</v>
      </c>
      <c r="F4" s="63" t="s">
        <v>1</v>
      </c>
      <c r="G4" s="38" t="s">
        <v>7</v>
      </c>
      <c r="H4" s="43" t="s">
        <v>6</v>
      </c>
      <c r="I4" s="11" t="s">
        <v>12</v>
      </c>
      <c r="J4" s="16" t="s">
        <v>8</v>
      </c>
      <c r="K4" s="7" t="s">
        <v>9</v>
      </c>
      <c r="L4" s="22" t="s">
        <v>10</v>
      </c>
      <c r="M4" s="23" t="s">
        <v>8</v>
      </c>
      <c r="N4" s="199"/>
      <c r="O4" s="34" t="s">
        <v>18</v>
      </c>
      <c r="P4" s="35">
        <v>0.9</v>
      </c>
      <c r="Q4" s="197" t="s">
        <v>22</v>
      </c>
      <c r="R4" s="197"/>
    </row>
    <row r="5" spans="1:18">
      <c r="A5" s="39">
        <v>101</v>
      </c>
      <c r="B5" s="214" t="s">
        <v>74</v>
      </c>
      <c r="C5" s="138">
        <v>1100</v>
      </c>
      <c r="D5" s="139">
        <v>300</v>
      </c>
      <c r="E5" s="53">
        <f>販売数入力シート!C66</f>
        <v>107</v>
      </c>
      <c r="F5" s="17">
        <f>IF(D5="","",D5/C5)</f>
        <v>0.27272727272727271</v>
      </c>
      <c r="G5" s="8">
        <f>IF(D5="","",D5*E5)</f>
        <v>32100</v>
      </c>
      <c r="H5" s="41">
        <f>IF(E5="","",E5*C5)</f>
        <v>117700</v>
      </c>
      <c r="I5" s="17">
        <f t="shared" ref="I5:I36" si="0">IF(H5="","",H5/H$3)</f>
        <v>0.10815430136180693</v>
      </c>
      <c r="J5" s="18">
        <f>IF(E5="","",I5)</f>
        <v>0.10815430136180693</v>
      </c>
      <c r="K5" s="8">
        <f t="shared" ref="K5:K36" si="1">IF(E5="","",H5-G5)</f>
        <v>85600</v>
      </c>
      <c r="L5" s="17">
        <f t="shared" ref="L5:L36" si="2">IF(E5="","",K5/K$3)</f>
        <v>0.10613078883940527</v>
      </c>
      <c r="M5" s="24">
        <f>IF(L5="","",L5)</f>
        <v>0.10613078883940527</v>
      </c>
      <c r="N5" s="36" t="str">
        <f t="shared" ref="N5:N36" si="3">IF(J5="","",IF(J5&lt;=$P$3,"Ａ",IF(J5&lt;=$P$4,"Ｂ","Ｃ")))</f>
        <v>Ａ</v>
      </c>
      <c r="O5" s="34" t="s">
        <v>19</v>
      </c>
      <c r="P5" s="35">
        <v>0.9</v>
      </c>
      <c r="Q5" s="197" t="s">
        <v>20</v>
      </c>
      <c r="R5" s="197"/>
    </row>
    <row r="6" spans="1:18" ht="18" thickBot="1">
      <c r="A6" s="39">
        <v>40</v>
      </c>
      <c r="B6" s="213" t="s">
        <v>58</v>
      </c>
      <c r="C6" s="138">
        <v>150</v>
      </c>
      <c r="D6" s="139">
        <v>60</v>
      </c>
      <c r="E6" s="53">
        <f>販売数入力シート!C5</f>
        <v>313</v>
      </c>
      <c r="F6" s="18">
        <f>IF(D6="","",D6/C6)</f>
        <v>0.4</v>
      </c>
      <c r="G6" s="9">
        <f>IF(D6="","",D6*E6)</f>
        <v>18780</v>
      </c>
      <c r="H6" s="42">
        <f>IF(E6="","",E6*C6)</f>
        <v>46950</v>
      </c>
      <c r="I6" s="18">
        <f t="shared" si="0"/>
        <v>4.3142263797254332E-2</v>
      </c>
      <c r="J6" s="18">
        <f t="shared" ref="J6:J37" si="4">IF(E6="","",J5+I6)</f>
        <v>0.15129656515906126</v>
      </c>
      <c r="K6" s="9">
        <f t="shared" si="1"/>
        <v>28170</v>
      </c>
      <c r="L6" s="18">
        <f t="shared" si="2"/>
        <v>3.4926452355210823E-2</v>
      </c>
      <c r="M6" s="25">
        <f t="shared" ref="M6:M37" si="5">IF(L6="","",M5+L6)</f>
        <v>0.1410572411946161</v>
      </c>
      <c r="N6" s="36" t="str">
        <f t="shared" si="3"/>
        <v>Ａ</v>
      </c>
    </row>
    <row r="7" spans="1:18" ht="14.25" customHeight="1" thickTop="1">
      <c r="A7" s="39">
        <v>96</v>
      </c>
      <c r="B7" s="214" t="s">
        <v>66</v>
      </c>
      <c r="C7" s="138">
        <v>780</v>
      </c>
      <c r="D7" s="139">
        <v>350</v>
      </c>
      <c r="E7" s="53">
        <f>販売数入力シート!C61</f>
        <v>58</v>
      </c>
      <c r="F7" s="18">
        <f>IF(D7="","",D7/C7)</f>
        <v>0.44871794871794873</v>
      </c>
      <c r="G7" s="9">
        <f>IF(D7="","",D7*E7)</f>
        <v>20300</v>
      </c>
      <c r="H7" s="42">
        <f>IF(E7="","",E7*C7)</f>
        <v>45240</v>
      </c>
      <c r="I7" s="18">
        <f t="shared" si="0"/>
        <v>4.1570948119015676E-2</v>
      </c>
      <c r="J7" s="18">
        <f t="shared" si="4"/>
        <v>0.19286751327807694</v>
      </c>
      <c r="K7" s="9">
        <f t="shared" si="1"/>
        <v>24940</v>
      </c>
      <c r="L7" s="18">
        <f t="shared" si="2"/>
        <v>3.0921750860452891E-2</v>
      </c>
      <c r="M7" s="25">
        <f t="shared" si="5"/>
        <v>0.171978992055069</v>
      </c>
      <c r="N7" s="36" t="str">
        <f t="shared" si="3"/>
        <v>Ａ</v>
      </c>
      <c r="P7" s="191" t="s">
        <v>34</v>
      </c>
      <c r="Q7" s="192"/>
      <c r="R7" s="98"/>
    </row>
    <row r="8" spans="1:18">
      <c r="A8" s="39">
        <v>58</v>
      </c>
      <c r="B8" s="213" t="s">
        <v>60</v>
      </c>
      <c r="C8" s="138">
        <v>480</v>
      </c>
      <c r="D8" s="139">
        <v>95</v>
      </c>
      <c r="E8" s="53">
        <f>販売数入力シート!C23</f>
        <v>80</v>
      </c>
      <c r="F8" s="18">
        <f>IF(D8="","",D8/C8)</f>
        <v>0.19791666666666666</v>
      </c>
      <c r="G8" s="9">
        <f>IF(D8="","",D8*E8)</f>
        <v>7600</v>
      </c>
      <c r="H8" s="42">
        <f>IF(E8="","",E8*C8)</f>
        <v>38400</v>
      </c>
      <c r="I8" s="18">
        <f t="shared" si="0"/>
        <v>3.528568540606105E-2</v>
      </c>
      <c r="J8" s="18">
        <f t="shared" si="4"/>
        <v>0.228153198684138</v>
      </c>
      <c r="K8" s="9">
        <f t="shared" si="1"/>
        <v>30800</v>
      </c>
      <c r="L8" s="18">
        <f t="shared" si="2"/>
        <v>3.8187246451561713E-2</v>
      </c>
      <c r="M8" s="25">
        <f t="shared" si="5"/>
        <v>0.21016623850663071</v>
      </c>
      <c r="N8" s="36" t="str">
        <f t="shared" si="3"/>
        <v>Ａ</v>
      </c>
      <c r="P8" s="193"/>
      <c r="Q8" s="194"/>
      <c r="R8" s="98"/>
    </row>
    <row r="9" spans="1:18">
      <c r="A9" s="39">
        <v>45</v>
      </c>
      <c r="B9" s="213" t="s">
        <v>63</v>
      </c>
      <c r="C9" s="138">
        <v>380</v>
      </c>
      <c r="D9" s="139">
        <v>26</v>
      </c>
      <c r="E9" s="53">
        <f>販売数入力シート!C10</f>
        <v>99</v>
      </c>
      <c r="F9" s="18">
        <f>IF(D9="","",D9/C9)</f>
        <v>6.8421052631578952E-2</v>
      </c>
      <c r="G9" s="9">
        <f>IF(D9="","",D9*E9)</f>
        <v>2574</v>
      </c>
      <c r="H9" s="42">
        <f>IF(E9="","",E9*C9)</f>
        <v>37620</v>
      </c>
      <c r="I9" s="18">
        <f t="shared" si="0"/>
        <v>3.4568944921250434E-2</v>
      </c>
      <c r="J9" s="18">
        <f t="shared" si="4"/>
        <v>0.26272214360538843</v>
      </c>
      <c r="K9" s="9">
        <f t="shared" si="1"/>
        <v>35046</v>
      </c>
      <c r="L9" s="18">
        <f t="shared" si="2"/>
        <v>4.3451631140955571E-2</v>
      </c>
      <c r="M9" s="25">
        <f t="shared" si="5"/>
        <v>0.25361786964758626</v>
      </c>
      <c r="N9" s="36" t="str">
        <f t="shared" si="3"/>
        <v>Ａ</v>
      </c>
      <c r="P9" s="193"/>
      <c r="Q9" s="194"/>
      <c r="R9" s="98"/>
    </row>
    <row r="10" spans="1:18">
      <c r="A10" s="39">
        <v>80</v>
      </c>
      <c r="B10" s="213" t="s">
        <v>66</v>
      </c>
      <c r="C10" s="138">
        <v>400</v>
      </c>
      <c r="D10" s="139">
        <v>100</v>
      </c>
      <c r="E10" s="53">
        <f>販売数入力シート!C45</f>
        <v>87</v>
      </c>
      <c r="F10" s="18">
        <f>IF(D10="","",D10/C10)</f>
        <v>0.25</v>
      </c>
      <c r="G10" s="9">
        <f>IF(D10="","",D10*E10)</f>
        <v>8700</v>
      </c>
      <c r="H10" s="42">
        <f>IF(E10="","",E10*C10)</f>
        <v>34800</v>
      </c>
      <c r="I10" s="18">
        <f t="shared" si="0"/>
        <v>3.1977652399242829E-2</v>
      </c>
      <c r="J10" s="18">
        <f t="shared" si="4"/>
        <v>0.29469979600463125</v>
      </c>
      <c r="K10" s="9">
        <f t="shared" si="1"/>
        <v>26100</v>
      </c>
      <c r="L10" s="18">
        <f t="shared" si="2"/>
        <v>3.2359971830706512E-2</v>
      </c>
      <c r="M10" s="25">
        <f t="shared" si="5"/>
        <v>0.28597784147829275</v>
      </c>
      <c r="N10" s="36" t="str">
        <f t="shared" si="3"/>
        <v>Ａ</v>
      </c>
      <c r="P10" s="193"/>
      <c r="Q10" s="194"/>
      <c r="R10" s="98"/>
    </row>
    <row r="11" spans="1:18">
      <c r="A11" s="39">
        <v>42</v>
      </c>
      <c r="B11" s="213" t="s">
        <v>60</v>
      </c>
      <c r="C11" s="138">
        <v>150</v>
      </c>
      <c r="D11" s="139">
        <v>42</v>
      </c>
      <c r="E11" s="53">
        <f>販売数入力シート!C7</f>
        <v>223</v>
      </c>
      <c r="F11" s="18">
        <f>IF(D11="","",D11/C11)</f>
        <v>0.28000000000000003</v>
      </c>
      <c r="G11" s="9">
        <f>IF(D11="","",D11*E11)</f>
        <v>9366</v>
      </c>
      <c r="H11" s="42">
        <f>IF(E11="","",E11*C11)</f>
        <v>33450</v>
      </c>
      <c r="I11" s="18">
        <f t="shared" si="0"/>
        <v>3.0737140021685993E-2</v>
      </c>
      <c r="J11" s="18">
        <f t="shared" si="4"/>
        <v>0.32543693602631724</v>
      </c>
      <c r="K11" s="9">
        <f t="shared" si="1"/>
        <v>24084</v>
      </c>
      <c r="L11" s="18">
        <f t="shared" si="2"/>
        <v>2.9860442972058837E-2</v>
      </c>
      <c r="M11" s="25">
        <f t="shared" si="5"/>
        <v>0.31583828445035156</v>
      </c>
      <c r="N11" s="36" t="str">
        <f t="shared" si="3"/>
        <v>Ａ</v>
      </c>
      <c r="P11" s="193"/>
      <c r="Q11" s="194"/>
      <c r="R11" s="98"/>
    </row>
    <row r="12" spans="1:18">
      <c r="A12" s="39">
        <v>97</v>
      </c>
      <c r="B12" s="214" t="s">
        <v>67</v>
      </c>
      <c r="C12" s="138">
        <v>680</v>
      </c>
      <c r="D12" s="139">
        <v>203</v>
      </c>
      <c r="E12" s="53">
        <f>販売数入力シート!C62</f>
        <v>48</v>
      </c>
      <c r="F12" s="18">
        <f>IF(D12="","",D12/C12)</f>
        <v>0.29852941176470588</v>
      </c>
      <c r="G12" s="9">
        <f>IF(D12="","",D12*E12)</f>
        <v>9744</v>
      </c>
      <c r="H12" s="42">
        <f>IF(E12="","",E12*C12)</f>
        <v>32640</v>
      </c>
      <c r="I12" s="18">
        <f t="shared" si="0"/>
        <v>2.9992832595151894E-2</v>
      </c>
      <c r="J12" s="18">
        <f t="shared" si="4"/>
        <v>0.35542976862146913</v>
      </c>
      <c r="K12" s="9">
        <f t="shared" si="1"/>
        <v>22896</v>
      </c>
      <c r="L12" s="18">
        <f t="shared" si="2"/>
        <v>2.8387506323212887E-2</v>
      </c>
      <c r="M12" s="25">
        <f t="shared" si="5"/>
        <v>0.34422579077356447</v>
      </c>
      <c r="N12" s="36" t="str">
        <f t="shared" si="3"/>
        <v>Ａ</v>
      </c>
      <c r="P12" s="193"/>
      <c r="Q12" s="194"/>
      <c r="R12" s="98"/>
    </row>
    <row r="13" spans="1:18">
      <c r="A13" s="39">
        <v>71</v>
      </c>
      <c r="B13" s="214" t="s">
        <v>72</v>
      </c>
      <c r="C13" s="138">
        <v>420</v>
      </c>
      <c r="D13" s="139">
        <v>105</v>
      </c>
      <c r="E13" s="53">
        <f>販売数入力シート!C36</f>
        <v>77</v>
      </c>
      <c r="F13" s="18">
        <f>IF(D13="","",D13/C13)</f>
        <v>0.25</v>
      </c>
      <c r="G13" s="9">
        <f>IF(D13="","",D13*E13)</f>
        <v>8085</v>
      </c>
      <c r="H13" s="42">
        <f>IF(E13="","",E13*C13)</f>
        <v>32340</v>
      </c>
      <c r="I13" s="18">
        <f t="shared" si="0"/>
        <v>2.9717163177917044E-2</v>
      </c>
      <c r="J13" s="18">
        <f t="shared" si="4"/>
        <v>0.38514693179938619</v>
      </c>
      <c r="K13" s="9">
        <f t="shared" si="1"/>
        <v>24255</v>
      </c>
      <c r="L13" s="18">
        <f t="shared" si="2"/>
        <v>3.0072456580604846E-2</v>
      </c>
      <c r="M13" s="25">
        <f t="shared" si="5"/>
        <v>0.37429824735416933</v>
      </c>
      <c r="N13" s="36" t="str">
        <f t="shared" si="3"/>
        <v>Ａ</v>
      </c>
      <c r="P13" s="193"/>
      <c r="Q13" s="194"/>
      <c r="R13" s="98"/>
    </row>
    <row r="14" spans="1:18">
      <c r="A14" s="39">
        <v>76</v>
      </c>
      <c r="B14" s="213" t="s">
        <v>62</v>
      </c>
      <c r="C14" s="138">
        <v>300</v>
      </c>
      <c r="D14" s="139">
        <v>18</v>
      </c>
      <c r="E14" s="53">
        <f>販売数入力シート!C41</f>
        <v>87</v>
      </c>
      <c r="F14" s="18">
        <f>IF(D14="","",D14/C14)</f>
        <v>0.06</v>
      </c>
      <c r="G14" s="9">
        <f>IF(D14="","",D14*E14)</f>
        <v>1566</v>
      </c>
      <c r="H14" s="42">
        <f>IF(E14="","",E14*C14)</f>
        <v>26100</v>
      </c>
      <c r="I14" s="18">
        <f t="shared" si="0"/>
        <v>2.3983239299432121E-2</v>
      </c>
      <c r="J14" s="18">
        <f t="shared" si="4"/>
        <v>0.40913017109881833</v>
      </c>
      <c r="K14" s="9">
        <f t="shared" si="1"/>
        <v>24534</v>
      </c>
      <c r="L14" s="18">
        <f t="shared" si="2"/>
        <v>3.0418373520864121E-2</v>
      </c>
      <c r="M14" s="25">
        <f t="shared" si="5"/>
        <v>0.40471662087503346</v>
      </c>
      <c r="N14" s="36" t="str">
        <f t="shared" si="3"/>
        <v>Ａ</v>
      </c>
      <c r="P14" s="193"/>
      <c r="Q14" s="194"/>
      <c r="R14" s="98"/>
    </row>
    <row r="15" spans="1:18">
      <c r="A15" s="39">
        <v>57</v>
      </c>
      <c r="B15" s="213" t="s">
        <v>59</v>
      </c>
      <c r="C15" s="138">
        <v>500</v>
      </c>
      <c r="D15" s="139">
        <v>106</v>
      </c>
      <c r="E15" s="53">
        <f>販売数入力シート!C22</f>
        <v>52</v>
      </c>
      <c r="F15" s="18">
        <f>IF(D15="","",D15/C15)</f>
        <v>0.21199999999999999</v>
      </c>
      <c r="G15" s="9">
        <f>IF(D15="","",D15*E15)</f>
        <v>5512</v>
      </c>
      <c r="H15" s="42">
        <f>IF(E15="","",E15*C15)</f>
        <v>26000</v>
      </c>
      <c r="I15" s="18">
        <f t="shared" si="0"/>
        <v>2.389134949368717E-2</v>
      </c>
      <c r="J15" s="18">
        <f t="shared" si="4"/>
        <v>0.43302152059250548</v>
      </c>
      <c r="K15" s="9">
        <f t="shared" si="1"/>
        <v>20488</v>
      </c>
      <c r="L15" s="18">
        <f t="shared" si="2"/>
        <v>2.5401957964272609E-2</v>
      </c>
      <c r="M15" s="25">
        <f t="shared" si="5"/>
        <v>0.43011857883930604</v>
      </c>
      <c r="N15" s="36" t="str">
        <f t="shared" si="3"/>
        <v>Ａ</v>
      </c>
      <c r="P15" s="193"/>
      <c r="Q15" s="194"/>
      <c r="R15" s="98"/>
    </row>
    <row r="16" spans="1:18">
      <c r="A16" s="39">
        <v>62</v>
      </c>
      <c r="B16" s="214" t="s">
        <v>64</v>
      </c>
      <c r="C16" s="138">
        <v>400</v>
      </c>
      <c r="D16" s="139">
        <v>180</v>
      </c>
      <c r="E16" s="53">
        <f>販売数入力シート!C27</f>
        <v>64</v>
      </c>
      <c r="F16" s="18">
        <f>IF(D16="","",D16/C16)</f>
        <v>0.45</v>
      </c>
      <c r="G16" s="9">
        <f>IF(D16="","",D16*E16)</f>
        <v>11520</v>
      </c>
      <c r="H16" s="42">
        <f>IF(E16="","",E16*C16)</f>
        <v>25600</v>
      </c>
      <c r="I16" s="18">
        <f t="shared" si="0"/>
        <v>2.3523790270707369E-2</v>
      </c>
      <c r="J16" s="18">
        <f t="shared" si="4"/>
        <v>0.45654531086321287</v>
      </c>
      <c r="K16" s="9">
        <f t="shared" si="1"/>
        <v>14080</v>
      </c>
      <c r="L16" s="18">
        <f t="shared" si="2"/>
        <v>1.7457026949285352E-2</v>
      </c>
      <c r="M16" s="25">
        <f t="shared" si="5"/>
        <v>0.4475756057885914</v>
      </c>
      <c r="N16" s="36" t="str">
        <f t="shared" si="3"/>
        <v>Ａ</v>
      </c>
      <c r="P16" s="193"/>
      <c r="Q16" s="194"/>
      <c r="R16" s="98"/>
    </row>
    <row r="17" spans="1:18">
      <c r="A17" s="39">
        <v>48</v>
      </c>
      <c r="B17" s="213" t="s">
        <v>66</v>
      </c>
      <c r="C17" s="138">
        <v>300</v>
      </c>
      <c r="D17" s="139">
        <v>40</v>
      </c>
      <c r="E17" s="53">
        <f>販売数入力シート!C13</f>
        <v>82</v>
      </c>
      <c r="F17" s="18">
        <f>IF(D17="","",D17/C17)</f>
        <v>0.13333333333333333</v>
      </c>
      <c r="G17" s="9">
        <f>IF(D17="","",D17*E17)</f>
        <v>3280</v>
      </c>
      <c r="H17" s="42">
        <f>IF(E17="","",E17*C17)</f>
        <v>24600</v>
      </c>
      <c r="I17" s="18">
        <f t="shared" si="0"/>
        <v>2.2604892213257861E-2</v>
      </c>
      <c r="J17" s="18">
        <f t="shared" si="4"/>
        <v>0.47915020307647072</v>
      </c>
      <c r="K17" s="9">
        <f t="shared" si="1"/>
        <v>21320</v>
      </c>
      <c r="L17" s="18">
        <f t="shared" si="2"/>
        <v>2.6433509556730378E-2</v>
      </c>
      <c r="M17" s="25">
        <f t="shared" si="5"/>
        <v>0.47400911534532175</v>
      </c>
      <c r="N17" s="36" t="str">
        <f t="shared" si="3"/>
        <v>Ａ</v>
      </c>
      <c r="P17" s="193"/>
      <c r="Q17" s="194"/>
      <c r="R17" s="98"/>
    </row>
    <row r="18" spans="1:18">
      <c r="A18" s="39">
        <v>78</v>
      </c>
      <c r="B18" s="213" t="s">
        <v>64</v>
      </c>
      <c r="C18" s="138">
        <v>680</v>
      </c>
      <c r="D18" s="139">
        <v>186</v>
      </c>
      <c r="E18" s="53">
        <f>販売数入力シート!C43</f>
        <v>34</v>
      </c>
      <c r="F18" s="18">
        <f>IF(D18="","",D18/C18)</f>
        <v>0.27352941176470591</v>
      </c>
      <c r="G18" s="9">
        <f>IF(D18="","",D18*E18)</f>
        <v>6324</v>
      </c>
      <c r="H18" s="42">
        <f>IF(E18="","",E18*C18)</f>
        <v>23120</v>
      </c>
      <c r="I18" s="18">
        <f t="shared" si="0"/>
        <v>2.124492308823259E-2</v>
      </c>
      <c r="J18" s="18">
        <f t="shared" si="4"/>
        <v>0.50039512616470327</v>
      </c>
      <c r="K18" s="9">
        <f t="shared" si="1"/>
        <v>16796</v>
      </c>
      <c r="L18" s="18">
        <f t="shared" si="2"/>
        <v>2.0824447772741249E-2</v>
      </c>
      <c r="M18" s="25">
        <f t="shared" si="5"/>
        <v>0.49483356311806298</v>
      </c>
      <c r="N18" s="36" t="str">
        <f t="shared" si="3"/>
        <v>Ａ</v>
      </c>
      <c r="P18" s="193"/>
      <c r="Q18" s="194"/>
      <c r="R18" s="98"/>
    </row>
    <row r="19" spans="1:18">
      <c r="A19" s="39">
        <v>43</v>
      </c>
      <c r="B19" s="213" t="s">
        <v>61</v>
      </c>
      <c r="C19" s="138">
        <v>150</v>
      </c>
      <c r="D19" s="139">
        <v>45</v>
      </c>
      <c r="E19" s="53">
        <f>販売数入力シート!C8</f>
        <v>149</v>
      </c>
      <c r="F19" s="18">
        <f>IF(D19="","",D19/C19)</f>
        <v>0.3</v>
      </c>
      <c r="G19" s="9">
        <f>IF(D19="","",D19*E19)</f>
        <v>6705</v>
      </c>
      <c r="H19" s="42">
        <f>IF(E19="","",E19*C19)</f>
        <v>22350</v>
      </c>
      <c r="I19" s="18">
        <f t="shared" si="0"/>
        <v>2.0537371583996471E-2</v>
      </c>
      <c r="J19" s="18">
        <f t="shared" si="4"/>
        <v>0.52093249774869976</v>
      </c>
      <c r="K19" s="9">
        <f t="shared" si="1"/>
        <v>15645</v>
      </c>
      <c r="L19" s="18">
        <f t="shared" si="2"/>
        <v>1.9397385413463732E-2</v>
      </c>
      <c r="M19" s="25">
        <f t="shared" si="5"/>
        <v>0.51423094853152673</v>
      </c>
      <c r="N19" s="36" t="str">
        <f t="shared" si="3"/>
        <v>Ａ</v>
      </c>
      <c r="P19" s="193"/>
      <c r="Q19" s="194"/>
      <c r="R19" s="98"/>
    </row>
    <row r="20" spans="1:18">
      <c r="A20" s="39">
        <v>79</v>
      </c>
      <c r="B20" s="213" t="s">
        <v>65</v>
      </c>
      <c r="C20" s="138">
        <v>680</v>
      </c>
      <c r="D20" s="139">
        <v>185</v>
      </c>
      <c r="E20" s="53">
        <f>販売数入力シート!C44</f>
        <v>30</v>
      </c>
      <c r="F20" s="18">
        <f>IF(D20="","",D20/C20)</f>
        <v>0.27205882352941174</v>
      </c>
      <c r="G20" s="9">
        <f>IF(D20="","",D20*E20)</f>
        <v>5550</v>
      </c>
      <c r="H20" s="42">
        <f>IF(E20="","",E20*C20)</f>
        <v>20400</v>
      </c>
      <c r="I20" s="18">
        <f t="shared" si="0"/>
        <v>1.8745520371969932E-2</v>
      </c>
      <c r="J20" s="18">
        <f t="shared" si="4"/>
        <v>0.53967801812066973</v>
      </c>
      <c r="K20" s="9">
        <f t="shared" si="1"/>
        <v>14850</v>
      </c>
      <c r="L20" s="18">
        <f t="shared" si="2"/>
        <v>1.8411708110574396E-2</v>
      </c>
      <c r="M20" s="25">
        <f t="shared" si="5"/>
        <v>0.53264265664210109</v>
      </c>
      <c r="N20" s="36" t="str">
        <f t="shared" si="3"/>
        <v>Ａ</v>
      </c>
      <c r="P20" s="193"/>
      <c r="Q20" s="194"/>
      <c r="R20" s="98"/>
    </row>
    <row r="21" spans="1:18">
      <c r="A21" s="39">
        <v>41</v>
      </c>
      <c r="B21" s="213" t="s">
        <v>59</v>
      </c>
      <c r="C21" s="138">
        <v>500</v>
      </c>
      <c r="D21" s="139">
        <v>220</v>
      </c>
      <c r="E21" s="53">
        <f>販売数入力シート!C6</f>
        <v>40</v>
      </c>
      <c r="F21" s="18">
        <f>IF(D21="","",D21/C21)</f>
        <v>0.44</v>
      </c>
      <c r="G21" s="9">
        <f>IF(D21="","",D21*E21)</f>
        <v>8800</v>
      </c>
      <c r="H21" s="42">
        <f>IF(E21="","",E21*C21)</f>
        <v>20000</v>
      </c>
      <c r="I21" s="18">
        <f t="shared" si="0"/>
        <v>1.8377961148990131E-2</v>
      </c>
      <c r="J21" s="18">
        <f t="shared" si="4"/>
        <v>0.55805597926965989</v>
      </c>
      <c r="K21" s="9">
        <f t="shared" si="1"/>
        <v>11200</v>
      </c>
      <c r="L21" s="18">
        <f t="shared" si="2"/>
        <v>1.3886271436931531E-2</v>
      </c>
      <c r="M21" s="25">
        <f t="shared" si="5"/>
        <v>0.54652892807903264</v>
      </c>
      <c r="N21" s="36" t="str">
        <f t="shared" si="3"/>
        <v>Ａ</v>
      </c>
      <c r="P21" s="193"/>
      <c r="Q21" s="194"/>
      <c r="R21" s="98"/>
    </row>
    <row r="22" spans="1:18">
      <c r="A22" s="39">
        <v>63</v>
      </c>
      <c r="B22" s="214" t="s">
        <v>65</v>
      </c>
      <c r="C22" s="138">
        <v>400</v>
      </c>
      <c r="D22" s="139">
        <v>150</v>
      </c>
      <c r="E22" s="53">
        <f>販売数入力シート!C28</f>
        <v>50</v>
      </c>
      <c r="F22" s="18">
        <f>IF(D22="","",D22/C22)</f>
        <v>0.375</v>
      </c>
      <c r="G22" s="9">
        <f>IF(D22="","",D22*E22)</f>
        <v>7500</v>
      </c>
      <c r="H22" s="42">
        <f>IF(E22="","",E22*C22)</f>
        <v>20000</v>
      </c>
      <c r="I22" s="18">
        <f t="shared" si="0"/>
        <v>1.8377961148990131E-2</v>
      </c>
      <c r="J22" s="18">
        <f t="shared" si="4"/>
        <v>0.57643394041865004</v>
      </c>
      <c r="K22" s="9">
        <f t="shared" si="1"/>
        <v>12500</v>
      </c>
      <c r="L22" s="18">
        <f t="shared" si="2"/>
        <v>1.5498070800146797E-2</v>
      </c>
      <c r="M22" s="25">
        <f t="shared" si="5"/>
        <v>0.5620269988791794</v>
      </c>
      <c r="N22" s="36" t="str">
        <f t="shared" si="3"/>
        <v>Ａ</v>
      </c>
      <c r="P22" s="193"/>
      <c r="Q22" s="194"/>
      <c r="R22" s="98"/>
    </row>
    <row r="23" spans="1:18">
      <c r="A23" s="39">
        <v>81</v>
      </c>
      <c r="B23" s="213" t="s">
        <v>67</v>
      </c>
      <c r="C23" s="138">
        <v>400</v>
      </c>
      <c r="D23" s="139">
        <v>85</v>
      </c>
      <c r="E23" s="53">
        <f>販売数入力シート!C46</f>
        <v>49</v>
      </c>
      <c r="F23" s="18">
        <f>IF(D23="","",D23/C23)</f>
        <v>0.21249999999999999</v>
      </c>
      <c r="G23" s="9">
        <f>IF(D23="","",D23*E23)</f>
        <v>4165</v>
      </c>
      <c r="H23" s="42">
        <f>IF(E23="","",E23*C23)</f>
        <v>19600</v>
      </c>
      <c r="I23" s="18">
        <f t="shared" si="0"/>
        <v>1.801040192601033E-2</v>
      </c>
      <c r="J23" s="18">
        <f t="shared" si="4"/>
        <v>0.59444434234466037</v>
      </c>
      <c r="K23" s="9">
        <f t="shared" si="1"/>
        <v>15435</v>
      </c>
      <c r="L23" s="18">
        <f t="shared" si="2"/>
        <v>1.9137017824021267E-2</v>
      </c>
      <c r="M23" s="25">
        <f t="shared" si="5"/>
        <v>0.58116401670320061</v>
      </c>
      <c r="N23" s="36" t="str">
        <f t="shared" si="3"/>
        <v>Ａ</v>
      </c>
      <c r="P23" s="193"/>
      <c r="Q23" s="194"/>
      <c r="R23" s="98"/>
    </row>
    <row r="24" spans="1:18" ht="18" thickBot="1">
      <c r="A24" s="39">
        <v>85</v>
      </c>
      <c r="B24" s="214" t="s">
        <v>71</v>
      </c>
      <c r="C24" s="138">
        <v>380</v>
      </c>
      <c r="D24" s="139">
        <v>86</v>
      </c>
      <c r="E24" s="53">
        <f>販売数入力シート!C50</f>
        <v>51</v>
      </c>
      <c r="F24" s="18">
        <f>IF(D24="","",D24/C24)</f>
        <v>0.22631578947368422</v>
      </c>
      <c r="G24" s="9">
        <f>IF(D24="","",D24*E24)</f>
        <v>4386</v>
      </c>
      <c r="H24" s="42">
        <f>IF(E24="","",E24*C24)</f>
        <v>19380</v>
      </c>
      <c r="I24" s="18">
        <f t="shared" si="0"/>
        <v>1.7808244353371437E-2</v>
      </c>
      <c r="J24" s="18">
        <f t="shared" si="4"/>
        <v>0.61225258669803184</v>
      </c>
      <c r="K24" s="9">
        <f t="shared" si="1"/>
        <v>14994</v>
      </c>
      <c r="L24" s="18">
        <f t="shared" si="2"/>
        <v>1.8590245886192087E-2</v>
      </c>
      <c r="M24" s="25">
        <f t="shared" si="5"/>
        <v>0.59975426258939268</v>
      </c>
      <c r="N24" s="36" t="str">
        <f t="shared" si="3"/>
        <v>Ａ</v>
      </c>
      <c r="P24" s="195"/>
      <c r="Q24" s="196"/>
      <c r="R24" s="98"/>
    </row>
    <row r="25" spans="1:18" ht="18" thickTop="1">
      <c r="A25" s="39">
        <v>72</v>
      </c>
      <c r="B25" s="213" t="s">
        <v>73</v>
      </c>
      <c r="C25" s="138">
        <v>420</v>
      </c>
      <c r="D25" s="139">
        <v>70</v>
      </c>
      <c r="E25" s="53">
        <f>販売数入力シート!C37</f>
        <v>45</v>
      </c>
      <c r="F25" s="18">
        <f>IF(D25="","",D25/C25)</f>
        <v>0.16666666666666666</v>
      </c>
      <c r="G25" s="9">
        <f>IF(D25="","",D25*E25)</f>
        <v>3150</v>
      </c>
      <c r="H25" s="42">
        <f>IF(E25="","",E25*C25)</f>
        <v>18900</v>
      </c>
      <c r="I25" s="18">
        <f t="shared" si="0"/>
        <v>1.7367173285795675E-2</v>
      </c>
      <c r="J25" s="18">
        <f t="shared" si="4"/>
        <v>0.62961975998382746</v>
      </c>
      <c r="K25" s="9">
        <f t="shared" si="1"/>
        <v>15750</v>
      </c>
      <c r="L25" s="18">
        <f t="shared" si="2"/>
        <v>1.9527569208184964E-2</v>
      </c>
      <c r="M25" s="25">
        <f t="shared" si="5"/>
        <v>0.61928183179757768</v>
      </c>
      <c r="N25" s="36" t="str">
        <f t="shared" si="3"/>
        <v>Ａ</v>
      </c>
      <c r="P25" s="98"/>
      <c r="Q25" s="98"/>
      <c r="R25" s="98"/>
    </row>
    <row r="26" spans="1:18">
      <c r="A26" s="39">
        <v>99</v>
      </c>
      <c r="B26" s="214" t="s">
        <v>69</v>
      </c>
      <c r="C26" s="138">
        <v>420</v>
      </c>
      <c r="D26" s="139">
        <v>48</v>
      </c>
      <c r="E26" s="53">
        <f>販売数入力シート!C64</f>
        <v>44</v>
      </c>
      <c r="F26" s="18">
        <f>IF(D26="","",D26/C26)</f>
        <v>0.11428571428571428</v>
      </c>
      <c r="G26" s="9">
        <f>IF(D26="","",D26*E26)</f>
        <v>2112</v>
      </c>
      <c r="H26" s="42">
        <f>IF(E26="","",E26*C26)</f>
        <v>18480</v>
      </c>
      <c r="I26" s="18">
        <f t="shared" si="0"/>
        <v>1.698123610166688E-2</v>
      </c>
      <c r="J26" s="18">
        <f t="shared" si="4"/>
        <v>0.64660099608549437</v>
      </c>
      <c r="K26" s="9">
        <f t="shared" si="1"/>
        <v>16368</v>
      </c>
      <c r="L26" s="18">
        <f t="shared" si="2"/>
        <v>2.0293793828544224E-2</v>
      </c>
      <c r="M26" s="25">
        <f t="shared" si="5"/>
        <v>0.63957562562612191</v>
      </c>
      <c r="N26" s="36" t="str">
        <f t="shared" si="3"/>
        <v>Ａ</v>
      </c>
      <c r="P26" s="98"/>
      <c r="Q26" s="98"/>
      <c r="R26" s="98"/>
    </row>
    <row r="27" spans="1:18">
      <c r="A27" s="39">
        <v>65</v>
      </c>
      <c r="B27" s="214" t="s">
        <v>67</v>
      </c>
      <c r="C27" s="138">
        <v>480</v>
      </c>
      <c r="D27" s="139">
        <v>140</v>
      </c>
      <c r="E27" s="53">
        <f>販売数入力シート!C30</f>
        <v>36</v>
      </c>
      <c r="F27" s="18">
        <f>IF(D27="","",D27/C27)</f>
        <v>0.29166666666666669</v>
      </c>
      <c r="G27" s="9">
        <f>IF(D27="","",D27*E27)</f>
        <v>5040</v>
      </c>
      <c r="H27" s="42">
        <f>IF(E27="","",E27*C27)</f>
        <v>17280</v>
      </c>
      <c r="I27" s="18">
        <f t="shared" si="0"/>
        <v>1.5878558432727473E-2</v>
      </c>
      <c r="J27" s="18">
        <f t="shared" si="4"/>
        <v>0.66247955451822182</v>
      </c>
      <c r="K27" s="9">
        <f t="shared" si="1"/>
        <v>12240</v>
      </c>
      <c r="L27" s="18">
        <f t="shared" si="2"/>
        <v>1.5175710927503744E-2</v>
      </c>
      <c r="M27" s="25">
        <f t="shared" si="5"/>
        <v>0.65475133655362561</v>
      </c>
      <c r="N27" s="36" t="str">
        <f t="shared" si="3"/>
        <v>Ａ</v>
      </c>
      <c r="P27" s="98"/>
      <c r="Q27" s="98"/>
      <c r="R27" s="98"/>
    </row>
    <row r="28" spans="1:18">
      <c r="A28" s="39">
        <v>60</v>
      </c>
      <c r="B28" s="213" t="s">
        <v>62</v>
      </c>
      <c r="C28" s="138">
        <v>400</v>
      </c>
      <c r="D28" s="140">
        <v>80</v>
      </c>
      <c r="E28" s="53">
        <f>販売数入力シート!C25</f>
        <v>41</v>
      </c>
      <c r="F28" s="18">
        <f>IF(D28="","",D28/C28)</f>
        <v>0.2</v>
      </c>
      <c r="G28" s="9">
        <f>IF(D28="","",D28*E28)</f>
        <v>3280</v>
      </c>
      <c r="H28" s="42">
        <f>IF(E28="","",E28*C28)</f>
        <v>16400</v>
      </c>
      <c r="I28" s="18">
        <f t="shared" si="0"/>
        <v>1.5069928142171908E-2</v>
      </c>
      <c r="J28" s="18">
        <f t="shared" si="4"/>
        <v>0.67754948266039372</v>
      </c>
      <c r="K28" s="9">
        <f t="shared" si="1"/>
        <v>13120</v>
      </c>
      <c r="L28" s="18">
        <f t="shared" si="2"/>
        <v>1.6266775111834077E-2</v>
      </c>
      <c r="M28" s="25">
        <f t="shared" si="5"/>
        <v>0.67101811166545966</v>
      </c>
      <c r="N28" s="36" t="str">
        <f t="shared" si="3"/>
        <v>Ａ</v>
      </c>
      <c r="P28" s="98"/>
      <c r="Q28" s="98"/>
      <c r="R28" s="98"/>
    </row>
    <row r="29" spans="1:18">
      <c r="A29" s="39">
        <v>70</v>
      </c>
      <c r="B29" s="214" t="s">
        <v>70</v>
      </c>
      <c r="C29" s="138">
        <v>400</v>
      </c>
      <c r="D29" s="139">
        <v>95</v>
      </c>
      <c r="E29" s="53">
        <f>販売数入力シート!C35</f>
        <v>41</v>
      </c>
      <c r="F29" s="18">
        <f>IF(D29="","",D29/C29)</f>
        <v>0.23749999999999999</v>
      </c>
      <c r="G29" s="9">
        <f>IF(D29="","",D29*E29)</f>
        <v>3895</v>
      </c>
      <c r="H29" s="42">
        <f>IF(E29="","",E29*C29)</f>
        <v>16400</v>
      </c>
      <c r="I29" s="18">
        <f t="shared" si="0"/>
        <v>1.5069928142171908E-2</v>
      </c>
      <c r="J29" s="18">
        <f t="shared" si="4"/>
        <v>0.69261941080256562</v>
      </c>
      <c r="K29" s="9">
        <f t="shared" si="1"/>
        <v>12505</v>
      </c>
      <c r="L29" s="18">
        <f t="shared" si="2"/>
        <v>1.5504270028466856E-2</v>
      </c>
      <c r="M29" s="25">
        <f t="shared" si="5"/>
        <v>0.68652238169392654</v>
      </c>
      <c r="N29" s="36" t="str">
        <f t="shared" si="3"/>
        <v>Ａ</v>
      </c>
      <c r="P29" s="98"/>
      <c r="Q29" s="98"/>
      <c r="R29" s="98"/>
    </row>
    <row r="30" spans="1:18">
      <c r="A30" s="39">
        <v>83</v>
      </c>
      <c r="B30" s="214" t="s">
        <v>69</v>
      </c>
      <c r="C30" s="138">
        <v>380</v>
      </c>
      <c r="D30" s="139">
        <v>90</v>
      </c>
      <c r="E30" s="53">
        <f>販売数入力シート!C48</f>
        <v>42</v>
      </c>
      <c r="F30" s="18">
        <f>IF(D30="","",D30/C30)</f>
        <v>0.23684210526315788</v>
      </c>
      <c r="G30" s="9">
        <f>IF(D30="","",D30*E30)</f>
        <v>3780</v>
      </c>
      <c r="H30" s="42">
        <f>IF(E30="","",E30*C30)</f>
        <v>15960</v>
      </c>
      <c r="I30" s="18">
        <f t="shared" si="0"/>
        <v>1.4665612996894124E-2</v>
      </c>
      <c r="J30" s="18">
        <f t="shared" si="4"/>
        <v>0.70728502379945979</v>
      </c>
      <c r="K30" s="9">
        <f t="shared" si="1"/>
        <v>12180</v>
      </c>
      <c r="L30" s="18">
        <f t="shared" si="2"/>
        <v>1.5101320187663039E-2</v>
      </c>
      <c r="M30" s="25">
        <f t="shared" si="5"/>
        <v>0.70162370188158962</v>
      </c>
      <c r="N30" s="36" t="str">
        <f t="shared" si="3"/>
        <v>Ｂ</v>
      </c>
      <c r="P30" s="98"/>
      <c r="Q30" s="98"/>
      <c r="R30" s="98"/>
    </row>
    <row r="31" spans="1:18">
      <c r="A31" s="39">
        <v>51</v>
      </c>
      <c r="B31" s="213" t="s">
        <v>69</v>
      </c>
      <c r="C31" s="138">
        <v>330</v>
      </c>
      <c r="D31" s="139">
        <v>40</v>
      </c>
      <c r="E31" s="53">
        <f>販売数入力シート!C16</f>
        <v>48</v>
      </c>
      <c r="F31" s="18">
        <f>IF(D31="","",D31/C31)</f>
        <v>0.12121212121212122</v>
      </c>
      <c r="G31" s="9">
        <f>IF(D31="","",D31*E31)</f>
        <v>1920</v>
      </c>
      <c r="H31" s="42">
        <f>IF(E31="","",E31*C31)</f>
        <v>15840</v>
      </c>
      <c r="I31" s="18">
        <f t="shared" si="0"/>
        <v>1.4555345230000185E-2</v>
      </c>
      <c r="J31" s="18">
        <f t="shared" si="4"/>
        <v>0.72184036902946003</v>
      </c>
      <c r="K31" s="9">
        <f t="shared" si="1"/>
        <v>13920</v>
      </c>
      <c r="L31" s="18">
        <f t="shared" si="2"/>
        <v>1.7258651643043472E-2</v>
      </c>
      <c r="M31" s="25">
        <f t="shared" si="5"/>
        <v>0.71888235352463314</v>
      </c>
      <c r="N31" s="36" t="str">
        <f t="shared" si="3"/>
        <v>Ｂ</v>
      </c>
      <c r="P31" s="98"/>
      <c r="Q31" s="98"/>
      <c r="R31" s="98"/>
    </row>
    <row r="32" spans="1:18">
      <c r="A32" s="39">
        <v>47</v>
      </c>
      <c r="B32" s="213" t="s">
        <v>65</v>
      </c>
      <c r="C32" s="138">
        <v>300</v>
      </c>
      <c r="D32" s="139">
        <v>50</v>
      </c>
      <c r="E32" s="53">
        <f>販売数入力シート!C12</f>
        <v>52</v>
      </c>
      <c r="F32" s="18">
        <f>IF(D32="","",D32/C32)</f>
        <v>0.16666666666666666</v>
      </c>
      <c r="G32" s="9">
        <f>IF(D32="","",D32*E32)</f>
        <v>2600</v>
      </c>
      <c r="H32" s="42">
        <f>IF(E32="","",E32*C32)</f>
        <v>15600</v>
      </c>
      <c r="I32" s="18">
        <f t="shared" si="0"/>
        <v>1.4334809696212302E-2</v>
      </c>
      <c r="J32" s="18">
        <f t="shared" si="4"/>
        <v>0.73617517872567229</v>
      </c>
      <c r="K32" s="9">
        <f t="shared" si="1"/>
        <v>13000</v>
      </c>
      <c r="L32" s="18">
        <f t="shared" si="2"/>
        <v>1.6117993632152671E-2</v>
      </c>
      <c r="M32" s="25">
        <f t="shared" si="5"/>
        <v>0.73500034715678586</v>
      </c>
      <c r="N32" s="36" t="str">
        <f t="shared" si="3"/>
        <v>Ｂ</v>
      </c>
      <c r="P32" s="98"/>
      <c r="Q32" s="98"/>
      <c r="R32" s="98"/>
    </row>
    <row r="33" spans="1:18">
      <c r="A33" s="39">
        <v>69</v>
      </c>
      <c r="B33" s="213" t="s">
        <v>71</v>
      </c>
      <c r="C33" s="138">
        <v>600</v>
      </c>
      <c r="D33" s="139">
        <v>125</v>
      </c>
      <c r="E33" s="53">
        <f>販売数入力シート!C34</f>
        <v>26</v>
      </c>
      <c r="F33" s="18">
        <f>IF(D33="","",D33/C33)</f>
        <v>0.20833333333333334</v>
      </c>
      <c r="G33" s="9">
        <f>IF(D33="","",D33*E33)</f>
        <v>3250</v>
      </c>
      <c r="H33" s="42">
        <f>IF(E33="","",E33*C33)</f>
        <v>15600</v>
      </c>
      <c r="I33" s="18">
        <f t="shared" si="0"/>
        <v>1.4334809696212302E-2</v>
      </c>
      <c r="J33" s="18">
        <f t="shared" si="4"/>
        <v>0.75050998842188454</v>
      </c>
      <c r="K33" s="9">
        <f t="shared" si="1"/>
        <v>12350</v>
      </c>
      <c r="L33" s="18">
        <f t="shared" si="2"/>
        <v>1.5312093950545036E-2</v>
      </c>
      <c r="M33" s="25">
        <f t="shared" si="5"/>
        <v>0.75031244110733086</v>
      </c>
      <c r="N33" s="36" t="str">
        <f t="shared" si="3"/>
        <v>Ｂ</v>
      </c>
      <c r="P33" s="98"/>
      <c r="Q33" s="98"/>
      <c r="R33" s="98"/>
    </row>
    <row r="34" spans="1:18">
      <c r="A34" s="39">
        <v>82</v>
      </c>
      <c r="B34" s="213" t="s">
        <v>68</v>
      </c>
      <c r="C34" s="138">
        <v>400</v>
      </c>
      <c r="D34" s="139">
        <v>70</v>
      </c>
      <c r="E34" s="53">
        <f>販売数入力シート!C47</f>
        <v>39</v>
      </c>
      <c r="F34" s="18">
        <f>IF(D34="","",D34/C34)</f>
        <v>0.17499999999999999</v>
      </c>
      <c r="G34" s="9">
        <f>IF(D34="","",D34*E34)</f>
        <v>2730</v>
      </c>
      <c r="H34" s="42">
        <f>IF(E34="","",E34*C34)</f>
        <v>15600</v>
      </c>
      <c r="I34" s="18">
        <f t="shared" si="0"/>
        <v>1.4334809696212302E-2</v>
      </c>
      <c r="J34" s="18">
        <f t="shared" si="4"/>
        <v>0.7648447981180968</v>
      </c>
      <c r="K34" s="9">
        <f t="shared" si="1"/>
        <v>12870</v>
      </c>
      <c r="L34" s="18">
        <f t="shared" si="2"/>
        <v>1.5956813695831143E-2</v>
      </c>
      <c r="M34" s="25">
        <f t="shared" si="5"/>
        <v>0.76626925480316199</v>
      </c>
      <c r="N34" s="36" t="str">
        <f t="shared" si="3"/>
        <v>Ｂ</v>
      </c>
      <c r="P34" s="98"/>
      <c r="Q34" s="98"/>
      <c r="R34" s="98"/>
    </row>
    <row r="35" spans="1:18">
      <c r="A35" s="39">
        <v>75</v>
      </c>
      <c r="B35" s="214" t="s">
        <v>61</v>
      </c>
      <c r="C35" s="138">
        <v>300</v>
      </c>
      <c r="D35" s="139">
        <v>90</v>
      </c>
      <c r="E35" s="53">
        <f>販売数入力シート!C40</f>
        <v>51</v>
      </c>
      <c r="F35" s="18">
        <f>IF(D35="","",D35/C35)</f>
        <v>0.3</v>
      </c>
      <c r="G35" s="9">
        <f>IF(D35="","",D35*E35)</f>
        <v>4590</v>
      </c>
      <c r="H35" s="42">
        <f>IF(E35="","",E35*C35)</f>
        <v>15300</v>
      </c>
      <c r="I35" s="18">
        <f t="shared" si="0"/>
        <v>1.405914027897745E-2</v>
      </c>
      <c r="J35" s="18">
        <f t="shared" si="4"/>
        <v>0.77890393839707428</v>
      </c>
      <c r="K35" s="9">
        <f t="shared" si="1"/>
        <v>10710</v>
      </c>
      <c r="L35" s="18">
        <f t="shared" si="2"/>
        <v>1.3278747061565776E-2</v>
      </c>
      <c r="M35" s="25">
        <f t="shared" si="5"/>
        <v>0.77954800186472772</v>
      </c>
      <c r="N35" s="36" t="str">
        <f t="shared" si="3"/>
        <v>Ｂ</v>
      </c>
      <c r="P35" s="98"/>
      <c r="Q35" s="98"/>
      <c r="R35" s="98"/>
    </row>
    <row r="36" spans="1:18">
      <c r="A36" s="39">
        <v>59</v>
      </c>
      <c r="B36" s="213" t="s">
        <v>61</v>
      </c>
      <c r="C36" s="138">
        <v>480</v>
      </c>
      <c r="D36" s="139">
        <v>106</v>
      </c>
      <c r="E36" s="53">
        <f>販売数入力シート!C24</f>
        <v>29</v>
      </c>
      <c r="F36" s="18">
        <f>IF(D36="","",D36/C36)</f>
        <v>0.22083333333333333</v>
      </c>
      <c r="G36" s="9">
        <f>IF(D36="","",D36*E36)</f>
        <v>3074</v>
      </c>
      <c r="H36" s="42">
        <f>IF(E36="","",E36*C36)</f>
        <v>13920</v>
      </c>
      <c r="I36" s="18">
        <f t="shared" si="0"/>
        <v>1.2791060959697131E-2</v>
      </c>
      <c r="J36" s="18">
        <f t="shared" si="4"/>
        <v>0.79169499935677146</v>
      </c>
      <c r="K36" s="9">
        <f t="shared" si="1"/>
        <v>10846</v>
      </c>
      <c r="L36" s="18">
        <f t="shared" si="2"/>
        <v>1.3447366071871374E-2</v>
      </c>
      <c r="M36" s="25">
        <f t="shared" si="5"/>
        <v>0.79299536793659908</v>
      </c>
      <c r="N36" s="36" t="str">
        <f t="shared" si="3"/>
        <v>Ｂ</v>
      </c>
      <c r="P36" s="98"/>
      <c r="Q36" s="98"/>
      <c r="R36" s="98"/>
    </row>
    <row r="37" spans="1:18">
      <c r="A37" s="39">
        <v>46</v>
      </c>
      <c r="B37" s="213" t="s">
        <v>64</v>
      </c>
      <c r="C37" s="138">
        <v>420</v>
      </c>
      <c r="D37" s="139">
        <v>95</v>
      </c>
      <c r="E37" s="53">
        <f>販売数入力シート!C11</f>
        <v>33</v>
      </c>
      <c r="F37" s="18">
        <f>IF(D37="","",D37/C37)</f>
        <v>0.22619047619047619</v>
      </c>
      <c r="G37" s="9">
        <f>IF(D37="","",D37*E37)</f>
        <v>3135</v>
      </c>
      <c r="H37" s="42">
        <f>IF(E37="","",E37*C37)</f>
        <v>13860</v>
      </c>
      <c r="I37" s="18">
        <f t="shared" ref="I37:I65" si="6">IF(H37="","",H37/H$3)</f>
        <v>1.273592707625016E-2</v>
      </c>
      <c r="J37" s="18">
        <f t="shared" si="4"/>
        <v>0.80443092643302161</v>
      </c>
      <c r="K37" s="9">
        <f t="shared" ref="K37:K65" si="7">IF(E37="","",H37-G37)</f>
        <v>10725</v>
      </c>
      <c r="L37" s="18">
        <f t="shared" ref="L37:L65" si="8">IF(E37="","",K37/K$3)</f>
        <v>1.3297344746525953E-2</v>
      </c>
      <c r="M37" s="25">
        <f t="shared" si="5"/>
        <v>0.80629271268312508</v>
      </c>
      <c r="N37" s="36" t="str">
        <f t="shared" ref="N37:N65" si="9">IF(J37="","",IF(J37&lt;=$P$3,"Ａ",IF(J37&lt;=$P$4,"Ｂ","Ｃ")))</f>
        <v>Ｂ</v>
      </c>
    </row>
    <row r="38" spans="1:18">
      <c r="A38" s="39">
        <v>77</v>
      </c>
      <c r="B38" s="213" t="s">
        <v>63</v>
      </c>
      <c r="C38" s="138">
        <v>230</v>
      </c>
      <c r="D38" s="139">
        <v>62</v>
      </c>
      <c r="E38" s="53">
        <f>販売数入力シート!C42</f>
        <v>51</v>
      </c>
      <c r="F38" s="18">
        <f>IF(D38="","",D38/C38)</f>
        <v>0.26956521739130435</v>
      </c>
      <c r="G38" s="9">
        <f>IF(D38="","",D38*E38)</f>
        <v>3162</v>
      </c>
      <c r="H38" s="42">
        <f>IF(E38="","",E38*C38)</f>
        <v>11730</v>
      </c>
      <c r="I38" s="18">
        <f t="shared" si="6"/>
        <v>1.0778674213882712E-2</v>
      </c>
      <c r="J38" s="18">
        <f t="shared" ref="J38:J65" si="10">IF(E38="","",J37+I38)</f>
        <v>0.81520960064690429</v>
      </c>
      <c r="K38" s="9">
        <f t="shared" si="7"/>
        <v>8568</v>
      </c>
      <c r="L38" s="18">
        <f t="shared" si="8"/>
        <v>1.0622997649252621E-2</v>
      </c>
      <c r="M38" s="25">
        <f t="shared" ref="M38:M56" si="11">IF(L38="","",M37+L38)</f>
        <v>0.81691571033237775</v>
      </c>
      <c r="N38" s="36" t="str">
        <f t="shared" si="9"/>
        <v>Ｂ</v>
      </c>
    </row>
    <row r="39" spans="1:18">
      <c r="A39" s="39">
        <v>54</v>
      </c>
      <c r="B39" s="213" t="s">
        <v>70</v>
      </c>
      <c r="C39" s="138">
        <v>350</v>
      </c>
      <c r="D39" s="139">
        <v>90</v>
      </c>
      <c r="E39" s="53">
        <f>販売数入力シート!C19</f>
        <v>32</v>
      </c>
      <c r="F39" s="18">
        <f>IF(D39="","",D39/C39)</f>
        <v>0.25714285714285712</v>
      </c>
      <c r="G39" s="9">
        <f>IF(D39="","",D39*E39)</f>
        <v>2880</v>
      </c>
      <c r="H39" s="42">
        <f>IF(E39="","",E39*C39)</f>
        <v>11200</v>
      </c>
      <c r="I39" s="18">
        <f t="shared" si="6"/>
        <v>1.0291658243434473E-2</v>
      </c>
      <c r="J39" s="18">
        <f t="shared" si="10"/>
        <v>0.82550125889033876</v>
      </c>
      <c r="K39" s="9">
        <f t="shared" si="7"/>
        <v>8320</v>
      </c>
      <c r="L39" s="18">
        <f t="shared" si="8"/>
        <v>1.0315515924577709E-2</v>
      </c>
      <c r="M39" s="25">
        <f t="shared" si="11"/>
        <v>0.82723122625695544</v>
      </c>
      <c r="N39" s="36" t="str">
        <f t="shared" si="9"/>
        <v>Ｂ</v>
      </c>
    </row>
    <row r="40" spans="1:18">
      <c r="A40" s="39">
        <v>61</v>
      </c>
      <c r="B40" s="213" t="s">
        <v>63</v>
      </c>
      <c r="C40" s="138">
        <v>480</v>
      </c>
      <c r="D40" s="139">
        <v>95</v>
      </c>
      <c r="E40" s="53">
        <f>販売数入力シート!C26</f>
        <v>23</v>
      </c>
      <c r="F40" s="18">
        <f>IF(D40="","",D40/C40)</f>
        <v>0.19791666666666666</v>
      </c>
      <c r="G40" s="9">
        <f>IF(D40="","",D40*E40)</f>
        <v>2185</v>
      </c>
      <c r="H40" s="42">
        <f>IF(E40="","",E40*C40)</f>
        <v>11040</v>
      </c>
      <c r="I40" s="18">
        <f t="shared" si="6"/>
        <v>1.0144634554242552E-2</v>
      </c>
      <c r="J40" s="18">
        <f t="shared" si="10"/>
        <v>0.83564589344458129</v>
      </c>
      <c r="K40" s="9">
        <f t="shared" si="7"/>
        <v>8855</v>
      </c>
      <c r="L40" s="18">
        <f t="shared" si="8"/>
        <v>1.0978833354823992E-2</v>
      </c>
      <c r="M40" s="25">
        <f t="shared" si="11"/>
        <v>0.83821005961177941</v>
      </c>
      <c r="N40" s="36" t="str">
        <f t="shared" si="9"/>
        <v>Ｂ</v>
      </c>
    </row>
    <row r="41" spans="1:18">
      <c r="A41" s="39">
        <v>87</v>
      </c>
      <c r="B41" s="214" t="s">
        <v>72</v>
      </c>
      <c r="C41" s="138">
        <v>250</v>
      </c>
      <c r="D41" s="139">
        <v>65</v>
      </c>
      <c r="E41" s="53">
        <f>販売数入力シート!C52</f>
        <v>44</v>
      </c>
      <c r="F41" s="18">
        <f>IF(D41="","",D41/C41)</f>
        <v>0.26</v>
      </c>
      <c r="G41" s="9">
        <f>IF(D41="","",D41*E41)</f>
        <v>2860</v>
      </c>
      <c r="H41" s="42">
        <f>IF(E41="","",E41*C41)</f>
        <v>11000</v>
      </c>
      <c r="I41" s="18">
        <f t="shared" si="6"/>
        <v>1.0107878631944572E-2</v>
      </c>
      <c r="J41" s="18">
        <f t="shared" si="10"/>
        <v>0.84575377207652591</v>
      </c>
      <c r="K41" s="9">
        <f t="shared" si="7"/>
        <v>8140</v>
      </c>
      <c r="L41" s="18">
        <f t="shared" si="8"/>
        <v>1.0092343705055594E-2</v>
      </c>
      <c r="M41" s="25">
        <f t="shared" si="11"/>
        <v>0.84830240331683504</v>
      </c>
      <c r="N41" s="36" t="str">
        <f t="shared" si="9"/>
        <v>Ｂ</v>
      </c>
    </row>
    <row r="42" spans="1:18">
      <c r="A42" s="39">
        <v>49</v>
      </c>
      <c r="B42" s="213" t="s">
        <v>67</v>
      </c>
      <c r="C42" s="138">
        <v>250</v>
      </c>
      <c r="D42" s="139">
        <v>25</v>
      </c>
      <c r="E42" s="53">
        <f>販売数入力シート!C14</f>
        <v>42</v>
      </c>
      <c r="F42" s="18">
        <f>IF(D42="","",D42/C42)</f>
        <v>0.1</v>
      </c>
      <c r="G42" s="9">
        <f>IF(D42="","",D42*E42)</f>
        <v>1050</v>
      </c>
      <c r="H42" s="42">
        <f>IF(E42="","",E42*C42)</f>
        <v>10500</v>
      </c>
      <c r="I42" s="18">
        <f t="shared" si="6"/>
        <v>9.6484296032198196E-3</v>
      </c>
      <c r="J42" s="18">
        <f t="shared" si="10"/>
        <v>0.85540220167974568</v>
      </c>
      <c r="K42" s="9">
        <f t="shared" si="7"/>
        <v>9450</v>
      </c>
      <c r="L42" s="18">
        <f t="shared" si="8"/>
        <v>1.171654152491098E-2</v>
      </c>
      <c r="M42" s="25">
        <f t="shared" si="11"/>
        <v>0.86001894484174601</v>
      </c>
      <c r="N42" s="36" t="str">
        <f t="shared" si="9"/>
        <v>Ｂ</v>
      </c>
    </row>
    <row r="43" spans="1:18">
      <c r="A43" s="39">
        <v>100</v>
      </c>
      <c r="B43" s="214" t="s">
        <v>70</v>
      </c>
      <c r="C43" s="138">
        <v>500</v>
      </c>
      <c r="D43" s="139">
        <v>140</v>
      </c>
      <c r="E43" s="53">
        <f>販売数入力シート!C65</f>
        <v>20</v>
      </c>
      <c r="F43" s="18">
        <f>IF(D43="","",D43/C43)</f>
        <v>0.28000000000000003</v>
      </c>
      <c r="G43" s="9">
        <f>IF(D43="","",D43*E43)</f>
        <v>2800</v>
      </c>
      <c r="H43" s="42">
        <f>IF(E43="","",E43*C43)</f>
        <v>10000</v>
      </c>
      <c r="I43" s="18">
        <f t="shared" si="6"/>
        <v>9.1889805744950655E-3</v>
      </c>
      <c r="J43" s="18">
        <f t="shared" si="10"/>
        <v>0.8645911822542407</v>
      </c>
      <c r="K43" s="9">
        <f t="shared" si="7"/>
        <v>7200</v>
      </c>
      <c r="L43" s="18">
        <f t="shared" si="8"/>
        <v>8.9268887808845558E-3</v>
      </c>
      <c r="M43" s="25">
        <f t="shared" si="11"/>
        <v>0.86894583362263056</v>
      </c>
      <c r="N43" s="36" t="str">
        <f t="shared" si="9"/>
        <v>Ｂ</v>
      </c>
    </row>
    <row r="44" spans="1:18">
      <c r="A44" s="39">
        <v>56</v>
      </c>
      <c r="B44" s="213" t="s">
        <v>73</v>
      </c>
      <c r="C44" s="138">
        <v>360</v>
      </c>
      <c r="D44" s="139">
        <v>81</v>
      </c>
      <c r="E44" s="53">
        <f>販売数入力シート!C21</f>
        <v>27</v>
      </c>
      <c r="F44" s="18">
        <f>IF(D44="","",D44/C44)</f>
        <v>0.22500000000000001</v>
      </c>
      <c r="G44" s="9">
        <f>IF(D44="","",D44*E44)</f>
        <v>2187</v>
      </c>
      <c r="H44" s="42">
        <f>IF(E44="","",E44*C44)</f>
        <v>9720</v>
      </c>
      <c r="I44" s="18">
        <f t="shared" si="6"/>
        <v>8.9316891184092039E-3</v>
      </c>
      <c r="J44" s="18">
        <f t="shared" si="10"/>
        <v>0.87352287137264994</v>
      </c>
      <c r="K44" s="9">
        <f t="shared" si="7"/>
        <v>7533</v>
      </c>
      <c r="L44" s="18">
        <f t="shared" si="8"/>
        <v>9.339757387000467E-3</v>
      </c>
      <c r="M44" s="25">
        <f t="shared" si="11"/>
        <v>0.87828559100963099</v>
      </c>
      <c r="N44" s="36" t="str">
        <f t="shared" si="9"/>
        <v>Ｂ</v>
      </c>
    </row>
    <row r="45" spans="1:18">
      <c r="A45" s="39">
        <v>52</v>
      </c>
      <c r="B45" s="213" t="s">
        <v>70</v>
      </c>
      <c r="C45" s="138">
        <v>330</v>
      </c>
      <c r="D45" s="139">
        <v>92</v>
      </c>
      <c r="E45" s="53">
        <f>販売数入力シート!C17</f>
        <v>28</v>
      </c>
      <c r="F45" s="18">
        <f>IF(D45="","",D45/C45)</f>
        <v>0.27878787878787881</v>
      </c>
      <c r="G45" s="9">
        <f>IF(D45="","",D45*E45)</f>
        <v>2576</v>
      </c>
      <c r="H45" s="42">
        <f>IF(E45="","",E45*C45)</f>
        <v>9240</v>
      </c>
      <c r="I45" s="18">
        <f t="shared" si="6"/>
        <v>8.49061805083344E-3</v>
      </c>
      <c r="J45" s="18">
        <f t="shared" si="10"/>
        <v>0.88201348942348334</v>
      </c>
      <c r="K45" s="9">
        <f t="shared" si="7"/>
        <v>6664</v>
      </c>
      <c r="L45" s="18">
        <f t="shared" si="8"/>
        <v>8.2623315049742616E-3</v>
      </c>
      <c r="M45" s="25">
        <f t="shared" si="11"/>
        <v>0.88654792251460524</v>
      </c>
      <c r="N45" s="36" t="str">
        <f t="shared" si="9"/>
        <v>Ｂ</v>
      </c>
    </row>
    <row r="46" spans="1:18">
      <c r="A46" s="39">
        <v>86</v>
      </c>
      <c r="B46" s="214" t="s">
        <v>70</v>
      </c>
      <c r="C46" s="138">
        <v>200</v>
      </c>
      <c r="D46" s="139">
        <v>65</v>
      </c>
      <c r="E46" s="53">
        <f>販売数入力シート!C51</f>
        <v>44</v>
      </c>
      <c r="F46" s="18">
        <f>IF(D46="","",D46/C46)</f>
        <v>0.32500000000000001</v>
      </c>
      <c r="G46" s="9">
        <f>IF(D46="","",D46*E46)</f>
        <v>2860</v>
      </c>
      <c r="H46" s="42">
        <f>IF(E46="","",E46*C46)</f>
        <v>8800</v>
      </c>
      <c r="I46" s="18">
        <f t="shared" si="6"/>
        <v>8.0863029055556583E-3</v>
      </c>
      <c r="J46" s="18">
        <f t="shared" si="10"/>
        <v>0.89009979232903902</v>
      </c>
      <c r="K46" s="9">
        <f t="shared" si="7"/>
        <v>5940</v>
      </c>
      <c r="L46" s="18">
        <f t="shared" si="8"/>
        <v>7.3646832442297583E-3</v>
      </c>
      <c r="M46" s="25">
        <f t="shared" si="11"/>
        <v>0.89391260575883502</v>
      </c>
      <c r="N46" s="36" t="str">
        <f t="shared" si="9"/>
        <v>Ｂ</v>
      </c>
    </row>
    <row r="47" spans="1:18">
      <c r="A47" s="39">
        <v>55</v>
      </c>
      <c r="B47" s="213" t="s">
        <v>72</v>
      </c>
      <c r="C47" s="138">
        <v>380</v>
      </c>
      <c r="D47" s="139">
        <v>106</v>
      </c>
      <c r="E47" s="53">
        <f>販売数入力シート!C20</f>
        <v>23</v>
      </c>
      <c r="F47" s="18">
        <f>IF(D47="","",D47/C47)</f>
        <v>0.27894736842105261</v>
      </c>
      <c r="G47" s="9">
        <f>IF(D47="","",D47*E47)</f>
        <v>2438</v>
      </c>
      <c r="H47" s="42">
        <f>IF(E47="","",E47*C47)</f>
        <v>8740</v>
      </c>
      <c r="I47" s="18">
        <f t="shared" si="6"/>
        <v>8.0311690221086876E-3</v>
      </c>
      <c r="J47" s="18">
        <f t="shared" si="10"/>
        <v>0.89813096135114767</v>
      </c>
      <c r="K47" s="9">
        <f t="shared" si="7"/>
        <v>6302</v>
      </c>
      <c r="L47" s="18">
        <f t="shared" si="8"/>
        <v>7.8135073746020099E-3</v>
      </c>
      <c r="M47" s="25">
        <f t="shared" si="11"/>
        <v>0.90172611313343698</v>
      </c>
      <c r="N47" s="36" t="str">
        <f t="shared" si="9"/>
        <v>Ｂ</v>
      </c>
    </row>
    <row r="48" spans="1:18">
      <c r="A48" s="39">
        <v>66</v>
      </c>
      <c r="B48" s="214" t="s">
        <v>68</v>
      </c>
      <c r="C48" s="138">
        <v>330</v>
      </c>
      <c r="D48" s="139">
        <v>57</v>
      </c>
      <c r="E48" s="53">
        <f>販売数入力シート!C31</f>
        <v>25</v>
      </c>
      <c r="F48" s="18">
        <f>IF(D48="","",D48/C48)</f>
        <v>0.17272727272727273</v>
      </c>
      <c r="G48" s="9">
        <f>IF(D48="","",D48*E48)</f>
        <v>1425</v>
      </c>
      <c r="H48" s="42">
        <f>IF(E48="","",E48*C48)</f>
        <v>8250</v>
      </c>
      <c r="I48" s="18">
        <f t="shared" si="6"/>
        <v>7.5809089739584294E-3</v>
      </c>
      <c r="J48" s="18">
        <f t="shared" si="10"/>
        <v>0.90571187032510614</v>
      </c>
      <c r="K48" s="9">
        <f t="shared" si="7"/>
        <v>6825</v>
      </c>
      <c r="L48" s="18">
        <f t="shared" si="8"/>
        <v>8.4619466568801524E-3</v>
      </c>
      <c r="M48" s="25">
        <f t="shared" si="11"/>
        <v>0.91018805979031714</v>
      </c>
      <c r="N48" s="36" t="str">
        <f t="shared" si="9"/>
        <v>Ｃ</v>
      </c>
    </row>
    <row r="49" spans="1:14">
      <c r="A49" s="39">
        <v>84</v>
      </c>
      <c r="B49" s="214" t="s">
        <v>70</v>
      </c>
      <c r="C49" s="138">
        <v>400</v>
      </c>
      <c r="D49" s="139">
        <v>120</v>
      </c>
      <c r="E49" s="53">
        <f>販売数入力シート!C49</f>
        <v>19</v>
      </c>
      <c r="F49" s="18">
        <f>IF(D49="","",D49/C49)</f>
        <v>0.3</v>
      </c>
      <c r="G49" s="9">
        <f>IF(D49="","",D49*E49)</f>
        <v>2280</v>
      </c>
      <c r="H49" s="42">
        <f>IF(E49="","",E49*C49)</f>
        <v>7600</v>
      </c>
      <c r="I49" s="18">
        <f t="shared" si="6"/>
        <v>6.9836252366162494E-3</v>
      </c>
      <c r="J49" s="18">
        <f t="shared" si="10"/>
        <v>0.91269549556172236</v>
      </c>
      <c r="K49" s="9">
        <f t="shared" si="7"/>
        <v>5320</v>
      </c>
      <c r="L49" s="18">
        <f t="shared" si="8"/>
        <v>6.595978932542477E-3</v>
      </c>
      <c r="M49" s="25">
        <f t="shared" si="11"/>
        <v>0.91678403872285963</v>
      </c>
      <c r="N49" s="36" t="str">
        <f t="shared" si="9"/>
        <v>Ｃ</v>
      </c>
    </row>
    <row r="50" spans="1:14">
      <c r="A50" s="39">
        <v>53</v>
      </c>
      <c r="B50" s="213" t="s">
        <v>71</v>
      </c>
      <c r="C50" s="138">
        <v>300</v>
      </c>
      <c r="D50" s="139">
        <v>52</v>
      </c>
      <c r="E50" s="53">
        <f>販売数入力シート!C18</f>
        <v>25</v>
      </c>
      <c r="F50" s="18">
        <f>IF(D50="","",D50/C50)</f>
        <v>0.17333333333333334</v>
      </c>
      <c r="G50" s="9">
        <f>IF(D50="","",D50*E50)</f>
        <v>1300</v>
      </c>
      <c r="H50" s="42">
        <f>IF(E50="","",E50*C50)</f>
        <v>7500</v>
      </c>
      <c r="I50" s="18">
        <f t="shared" si="6"/>
        <v>6.8917354308712991E-3</v>
      </c>
      <c r="J50" s="18">
        <f t="shared" si="10"/>
        <v>0.91958723099259365</v>
      </c>
      <c r="K50" s="9">
        <f t="shared" si="7"/>
        <v>6200</v>
      </c>
      <c r="L50" s="18">
        <f t="shared" si="8"/>
        <v>7.687043116872812E-3</v>
      </c>
      <c r="M50" s="25">
        <f t="shared" si="11"/>
        <v>0.92447108183973248</v>
      </c>
      <c r="N50" s="36" t="str">
        <f t="shared" si="9"/>
        <v>Ｃ</v>
      </c>
    </row>
    <row r="51" spans="1:14">
      <c r="A51" s="39">
        <v>94</v>
      </c>
      <c r="B51" s="214" t="s">
        <v>64</v>
      </c>
      <c r="C51" s="138">
        <v>150</v>
      </c>
      <c r="D51" s="141">
        <v>26</v>
      </c>
      <c r="E51" s="53">
        <f>販売数入力シート!C59</f>
        <v>47</v>
      </c>
      <c r="F51" s="18">
        <f>IF(D51="","",D51/C51)</f>
        <v>0.17333333333333334</v>
      </c>
      <c r="G51" s="9">
        <f>IF(D51="","",D51*E51)</f>
        <v>1222</v>
      </c>
      <c r="H51" s="42">
        <f>IF(E51="","",E51*C51)</f>
        <v>7050</v>
      </c>
      <c r="I51" s="18">
        <f t="shared" si="6"/>
        <v>6.4782313050190214E-3</v>
      </c>
      <c r="J51" s="18">
        <f t="shared" si="10"/>
        <v>0.92606546229761266</v>
      </c>
      <c r="K51" s="9">
        <f t="shared" si="7"/>
        <v>5828</v>
      </c>
      <c r="L51" s="18">
        <f t="shared" si="8"/>
        <v>7.2258205298604428E-3</v>
      </c>
      <c r="M51" s="25">
        <f t="shared" si="11"/>
        <v>0.93169690236959291</v>
      </c>
      <c r="N51" s="36" t="str">
        <f t="shared" si="9"/>
        <v>Ｃ</v>
      </c>
    </row>
    <row r="52" spans="1:14">
      <c r="A52" s="39">
        <v>92</v>
      </c>
      <c r="B52" s="214" t="s">
        <v>62</v>
      </c>
      <c r="C52" s="138">
        <v>270</v>
      </c>
      <c r="D52" s="141">
        <v>104</v>
      </c>
      <c r="E52" s="53">
        <f>販売数入力シート!C57</f>
        <v>26</v>
      </c>
      <c r="F52" s="18">
        <f>IF(D52="","",D52/C52)</f>
        <v>0.38518518518518519</v>
      </c>
      <c r="G52" s="9">
        <f>IF(D52="","",D52*E52)</f>
        <v>2704</v>
      </c>
      <c r="H52" s="42">
        <f>IF(E52="","",E52*C52)</f>
        <v>7020</v>
      </c>
      <c r="I52" s="18">
        <f t="shared" si="6"/>
        <v>6.4506643632955361E-3</v>
      </c>
      <c r="J52" s="18">
        <f t="shared" si="10"/>
        <v>0.93251612666090822</v>
      </c>
      <c r="K52" s="9">
        <f t="shared" si="7"/>
        <v>4316</v>
      </c>
      <c r="L52" s="18">
        <f t="shared" si="8"/>
        <v>5.351173885874686E-3</v>
      </c>
      <c r="M52" s="25">
        <f t="shared" si="11"/>
        <v>0.9370480762554676</v>
      </c>
      <c r="N52" s="36" t="str">
        <f t="shared" si="9"/>
        <v>Ｃ</v>
      </c>
    </row>
    <row r="53" spans="1:14">
      <c r="A53" s="39">
        <v>88</v>
      </c>
      <c r="B53" s="214" t="s">
        <v>73</v>
      </c>
      <c r="C53" s="138">
        <v>200</v>
      </c>
      <c r="D53" s="139">
        <v>40</v>
      </c>
      <c r="E53" s="53">
        <f>販売数入力シート!C53</f>
        <v>35</v>
      </c>
      <c r="F53" s="18">
        <f>IF(D53="","",D53/C53)</f>
        <v>0.2</v>
      </c>
      <c r="G53" s="9">
        <f>IF(D53="","",D53*E53)</f>
        <v>1400</v>
      </c>
      <c r="H53" s="42">
        <f>IF(E53="","",E53*C53)</f>
        <v>7000</v>
      </c>
      <c r="I53" s="18">
        <f t="shared" si="6"/>
        <v>6.4322864021465458E-3</v>
      </c>
      <c r="J53" s="18">
        <f t="shared" si="10"/>
        <v>0.93894841306305477</v>
      </c>
      <c r="K53" s="9">
        <f t="shared" si="7"/>
        <v>5600</v>
      </c>
      <c r="L53" s="18">
        <f t="shared" si="8"/>
        <v>6.9431357184657656E-3</v>
      </c>
      <c r="M53" s="25">
        <f t="shared" si="11"/>
        <v>0.94399121197393332</v>
      </c>
      <c r="N53" s="36" t="str">
        <f t="shared" si="9"/>
        <v>Ｃ</v>
      </c>
    </row>
    <row r="54" spans="1:14">
      <c r="A54" s="39">
        <v>68</v>
      </c>
      <c r="B54" s="214" t="s">
        <v>70</v>
      </c>
      <c r="C54" s="138">
        <v>380</v>
      </c>
      <c r="D54" s="139">
        <v>115</v>
      </c>
      <c r="E54" s="53">
        <f>販売数入力シート!C33</f>
        <v>18</v>
      </c>
      <c r="F54" s="18">
        <f>IF(D54="","",D54/C54)</f>
        <v>0.30263157894736842</v>
      </c>
      <c r="G54" s="9">
        <f>IF(D54="","",D54*E54)</f>
        <v>2070</v>
      </c>
      <c r="H54" s="42">
        <f>IF(E54="","",E54*C54)</f>
        <v>6840</v>
      </c>
      <c r="I54" s="18">
        <f t="shared" si="6"/>
        <v>6.2852627129546248E-3</v>
      </c>
      <c r="J54" s="18">
        <f t="shared" si="10"/>
        <v>0.94523367577600936</v>
      </c>
      <c r="K54" s="9">
        <f t="shared" si="7"/>
        <v>4770</v>
      </c>
      <c r="L54" s="18">
        <f t="shared" si="8"/>
        <v>5.9140638173360181E-3</v>
      </c>
      <c r="M54" s="25">
        <f t="shared" si="11"/>
        <v>0.94990527579126938</v>
      </c>
      <c r="N54" s="36" t="str">
        <f t="shared" si="9"/>
        <v>Ｃ</v>
      </c>
    </row>
    <row r="55" spans="1:14">
      <c r="A55" s="39">
        <v>91</v>
      </c>
      <c r="B55" s="214" t="s">
        <v>61</v>
      </c>
      <c r="C55" s="138">
        <v>420</v>
      </c>
      <c r="D55" s="141">
        <v>138</v>
      </c>
      <c r="E55" s="53">
        <f>販売数入力シート!C56</f>
        <v>16</v>
      </c>
      <c r="F55" s="18">
        <f>IF(D55="","",D55/C55)</f>
        <v>0.32857142857142857</v>
      </c>
      <c r="G55" s="9">
        <f>IF(D55="","",D55*E55)</f>
        <v>2208</v>
      </c>
      <c r="H55" s="42">
        <f>IF(E55="","",E55*C55)</f>
        <v>6720</v>
      </c>
      <c r="I55" s="18">
        <f t="shared" si="6"/>
        <v>6.1749949460606843E-3</v>
      </c>
      <c r="J55" s="18">
        <f t="shared" si="10"/>
        <v>0.95140867072207003</v>
      </c>
      <c r="K55" s="9">
        <f t="shared" si="7"/>
        <v>4512</v>
      </c>
      <c r="L55" s="18">
        <f t="shared" si="8"/>
        <v>5.5941836360209884E-3</v>
      </c>
      <c r="M55" s="25">
        <f t="shared" si="11"/>
        <v>0.95549945942729031</v>
      </c>
      <c r="N55" s="36" t="str">
        <f t="shared" si="9"/>
        <v>Ｃ</v>
      </c>
    </row>
    <row r="56" spans="1:14">
      <c r="A56" s="39">
        <v>89</v>
      </c>
      <c r="B56" s="214" t="s">
        <v>59</v>
      </c>
      <c r="C56" s="138">
        <v>300</v>
      </c>
      <c r="D56" s="139">
        <v>60</v>
      </c>
      <c r="E56" s="53">
        <f>販売数入力シート!C54</f>
        <v>22</v>
      </c>
      <c r="F56" s="18">
        <f>IF(D56="","",D56/C56)</f>
        <v>0.2</v>
      </c>
      <c r="G56" s="9">
        <f>IF(D56="","",D56*E56)</f>
        <v>1320</v>
      </c>
      <c r="H56" s="42">
        <f>IF(E56="","",E56*C56)</f>
        <v>6600</v>
      </c>
      <c r="I56" s="18">
        <f t="shared" si="6"/>
        <v>6.0647271791667429E-3</v>
      </c>
      <c r="J56" s="18">
        <f t="shared" si="10"/>
        <v>0.95747339790123676</v>
      </c>
      <c r="K56" s="9">
        <f t="shared" si="7"/>
        <v>5280</v>
      </c>
      <c r="L56" s="18">
        <f t="shared" si="8"/>
        <v>6.5463851059820071E-3</v>
      </c>
      <c r="M56" s="25">
        <f t="shared" si="11"/>
        <v>0.96204584453327235</v>
      </c>
      <c r="N56" s="36" t="str">
        <f t="shared" si="9"/>
        <v>Ｃ</v>
      </c>
    </row>
    <row r="57" spans="1:14">
      <c r="A57" s="39">
        <v>44</v>
      </c>
      <c r="B57" s="213" t="s">
        <v>62</v>
      </c>
      <c r="C57" s="138">
        <v>780</v>
      </c>
      <c r="D57" s="139">
        <v>380</v>
      </c>
      <c r="E57" s="53">
        <f>販売数入力シート!C9</f>
        <v>8</v>
      </c>
      <c r="F57" s="18">
        <f>IF(D57="","",D57/C57)</f>
        <v>0.48717948717948717</v>
      </c>
      <c r="G57" s="9">
        <f>IF(D57="","",D57*E57)</f>
        <v>3040</v>
      </c>
      <c r="H57" s="42">
        <f>IF(E57="","",E57*C57)</f>
        <v>6240</v>
      </c>
      <c r="I57" s="18">
        <f t="shared" si="6"/>
        <v>5.7339238784849212E-3</v>
      </c>
      <c r="J57" s="18">
        <f t="shared" si="10"/>
        <v>0.96320732177972168</v>
      </c>
      <c r="K57" s="9">
        <f t="shared" si="7"/>
        <v>3200</v>
      </c>
      <c r="L57" s="18">
        <f t="shared" si="8"/>
        <v>3.9675061248375804E-3</v>
      </c>
      <c r="M57" s="25">
        <f t="shared" ref="M57:M65" si="12">IF(L57="","",M56+L57)</f>
        <v>0.96601335065810989</v>
      </c>
      <c r="N57" s="36" t="str">
        <f t="shared" si="9"/>
        <v>Ｃ</v>
      </c>
    </row>
    <row r="58" spans="1:14">
      <c r="A58" s="39">
        <v>73</v>
      </c>
      <c r="B58" s="214" t="s">
        <v>59</v>
      </c>
      <c r="C58" s="138">
        <v>300</v>
      </c>
      <c r="D58" s="139">
        <v>55</v>
      </c>
      <c r="E58" s="53">
        <f>販売数入力シート!C38</f>
        <v>18</v>
      </c>
      <c r="F58" s="18">
        <f>IF(D58="","",D58/C58)</f>
        <v>0.18333333333333332</v>
      </c>
      <c r="G58" s="9">
        <f>IF(D58="","",D58*E58)</f>
        <v>990</v>
      </c>
      <c r="H58" s="42">
        <f>IF(E58="","",E58*C58)</f>
        <v>5400</v>
      </c>
      <c r="I58" s="18">
        <f t="shared" si="6"/>
        <v>4.9620495102273357E-3</v>
      </c>
      <c r="J58" s="18">
        <f t="shared" si="10"/>
        <v>0.96816937128994907</v>
      </c>
      <c r="K58" s="9">
        <f t="shared" si="7"/>
        <v>4410</v>
      </c>
      <c r="L58" s="18">
        <f t="shared" si="8"/>
        <v>5.4677193782917905E-3</v>
      </c>
      <c r="M58" s="25">
        <f t="shared" si="12"/>
        <v>0.97148107003640172</v>
      </c>
      <c r="N58" s="36" t="str">
        <f t="shared" si="9"/>
        <v>Ｃ</v>
      </c>
    </row>
    <row r="59" spans="1:14">
      <c r="A59" s="39">
        <v>67</v>
      </c>
      <c r="B59" s="214" t="s">
        <v>69</v>
      </c>
      <c r="C59" s="138">
        <v>380</v>
      </c>
      <c r="D59" s="139">
        <v>108</v>
      </c>
      <c r="E59" s="53">
        <f>販売数入力シート!C32</f>
        <v>14</v>
      </c>
      <c r="F59" s="18">
        <f>IF(D59="","",D59/C59)</f>
        <v>0.28421052631578947</v>
      </c>
      <c r="G59" s="9">
        <f>IF(D59="","",D59*E59)</f>
        <v>1512</v>
      </c>
      <c r="H59" s="42">
        <f>IF(E59="","",E59*C59)</f>
        <v>5320</v>
      </c>
      <c r="I59" s="18">
        <f t="shared" si="6"/>
        <v>4.8885376656313748E-3</v>
      </c>
      <c r="J59" s="18">
        <f t="shared" si="10"/>
        <v>0.97305790895558042</v>
      </c>
      <c r="K59" s="9">
        <f t="shared" si="7"/>
        <v>3808</v>
      </c>
      <c r="L59" s="18">
        <f t="shared" si="8"/>
        <v>4.7213322885567201E-3</v>
      </c>
      <c r="M59" s="25">
        <f t="shared" si="12"/>
        <v>0.97620240232495847</v>
      </c>
      <c r="N59" s="36" t="str">
        <f t="shared" si="9"/>
        <v>Ｃ</v>
      </c>
    </row>
    <row r="60" spans="1:14">
      <c r="A60" s="39">
        <v>93</v>
      </c>
      <c r="B60" s="214" t="s">
        <v>63</v>
      </c>
      <c r="C60" s="138">
        <v>270</v>
      </c>
      <c r="D60" s="141">
        <v>78</v>
      </c>
      <c r="E60" s="53">
        <f>販売数入力シート!C58</f>
        <v>19</v>
      </c>
      <c r="F60" s="18">
        <f>IF(D60="","",D60/C60)</f>
        <v>0.28888888888888886</v>
      </c>
      <c r="G60" s="9">
        <f>IF(D60="","",D60*E60)</f>
        <v>1482</v>
      </c>
      <c r="H60" s="42">
        <f>IF(E60="","",E60*C60)</f>
        <v>5130</v>
      </c>
      <c r="I60" s="18">
        <f t="shared" si="6"/>
        <v>4.7139470347159684E-3</v>
      </c>
      <c r="J60" s="18">
        <f t="shared" si="10"/>
        <v>0.97777185599029637</v>
      </c>
      <c r="K60" s="9">
        <f t="shared" si="7"/>
        <v>3648</v>
      </c>
      <c r="L60" s="18">
        <f t="shared" si="8"/>
        <v>4.5229569823148413E-3</v>
      </c>
      <c r="M60" s="25">
        <f t="shared" si="12"/>
        <v>0.98072535930727334</v>
      </c>
      <c r="N60" s="36" t="str">
        <f t="shared" si="9"/>
        <v>Ｃ</v>
      </c>
    </row>
    <row r="61" spans="1:14">
      <c r="A61" s="39">
        <v>64</v>
      </c>
      <c r="B61" s="214" t="s">
        <v>66</v>
      </c>
      <c r="C61" s="138">
        <v>420</v>
      </c>
      <c r="D61" s="139">
        <v>135</v>
      </c>
      <c r="E61" s="53">
        <f>販売数入力シート!C29</f>
        <v>12</v>
      </c>
      <c r="F61" s="18">
        <f>IF(D61="","",D61/C61)</f>
        <v>0.32142857142857145</v>
      </c>
      <c r="G61" s="9">
        <f>IF(D61="","",D61*E61)</f>
        <v>1620</v>
      </c>
      <c r="H61" s="42">
        <f>IF(E61="","",E61*C61)</f>
        <v>5040</v>
      </c>
      <c r="I61" s="18">
        <f t="shared" si="6"/>
        <v>4.6312462095455132E-3</v>
      </c>
      <c r="J61" s="18">
        <f t="shared" si="10"/>
        <v>0.98240310219984184</v>
      </c>
      <c r="K61" s="9">
        <f t="shared" si="7"/>
        <v>3420</v>
      </c>
      <c r="L61" s="18">
        <f t="shared" si="8"/>
        <v>4.2402721709201641E-3</v>
      </c>
      <c r="M61" s="25">
        <f t="shared" si="12"/>
        <v>0.98496563147819349</v>
      </c>
      <c r="N61" s="36" t="str">
        <f t="shared" si="9"/>
        <v>Ｃ</v>
      </c>
    </row>
    <row r="62" spans="1:14">
      <c r="A62" s="39">
        <v>50</v>
      </c>
      <c r="B62" s="213" t="s">
        <v>68</v>
      </c>
      <c r="C62" s="138">
        <v>330</v>
      </c>
      <c r="D62" s="139">
        <v>80</v>
      </c>
      <c r="E62" s="53">
        <f>販売数入力シート!C15</f>
        <v>15</v>
      </c>
      <c r="F62" s="18">
        <f>IF(D62="","",D62/C62)</f>
        <v>0.24242424242424243</v>
      </c>
      <c r="G62" s="9">
        <f>IF(D62="","",D62*E62)</f>
        <v>1200</v>
      </c>
      <c r="H62" s="42">
        <f>IF(E62="","",E62*C62)</f>
        <v>4950</v>
      </c>
      <c r="I62" s="18">
        <f t="shared" si="6"/>
        <v>4.5485453843750571E-3</v>
      </c>
      <c r="J62" s="18">
        <f t="shared" si="10"/>
        <v>0.98695164758421694</v>
      </c>
      <c r="K62" s="9">
        <f t="shared" si="7"/>
        <v>3750</v>
      </c>
      <c r="L62" s="18">
        <f t="shared" si="8"/>
        <v>4.6494212400440393E-3</v>
      </c>
      <c r="M62" s="25">
        <f t="shared" si="12"/>
        <v>0.98961505271823758</v>
      </c>
      <c r="N62" s="36" t="str">
        <f t="shared" si="9"/>
        <v>Ｃ</v>
      </c>
    </row>
    <row r="63" spans="1:14">
      <c r="A63" s="39">
        <v>90</v>
      </c>
      <c r="B63" s="214" t="s">
        <v>60</v>
      </c>
      <c r="C63" s="138">
        <v>350</v>
      </c>
      <c r="D63" s="141">
        <v>98</v>
      </c>
      <c r="E63" s="53">
        <f>販売数入力シート!C55</f>
        <v>13</v>
      </c>
      <c r="F63" s="18">
        <f>IF(D63="","",D63/C63)</f>
        <v>0.28000000000000003</v>
      </c>
      <c r="G63" s="9">
        <f>IF(D63="","",D63*E63)</f>
        <v>1274</v>
      </c>
      <c r="H63" s="42">
        <f>IF(E63="","",E63*C63)</f>
        <v>4550</v>
      </c>
      <c r="I63" s="18">
        <f t="shared" si="6"/>
        <v>4.1809861613952551E-3</v>
      </c>
      <c r="J63" s="18">
        <f t="shared" si="10"/>
        <v>0.99113263374561222</v>
      </c>
      <c r="K63" s="9">
        <f t="shared" si="7"/>
        <v>3276</v>
      </c>
      <c r="L63" s="18">
        <f t="shared" si="8"/>
        <v>4.0617343953024731E-3</v>
      </c>
      <c r="M63" s="25">
        <f t="shared" si="12"/>
        <v>0.99367678711354002</v>
      </c>
      <c r="N63" s="36" t="str">
        <f t="shared" si="9"/>
        <v>Ｃ</v>
      </c>
    </row>
    <row r="64" spans="1:14">
      <c r="A64" s="39">
        <v>98</v>
      </c>
      <c r="B64" s="213" t="s">
        <v>68</v>
      </c>
      <c r="C64" s="138">
        <v>880</v>
      </c>
      <c r="D64" s="139">
        <v>400</v>
      </c>
      <c r="E64" s="53">
        <f>販売数入力シート!C63</f>
        <v>5</v>
      </c>
      <c r="F64" s="18">
        <f>IF(D64="","",D64/C64)</f>
        <v>0.45454545454545453</v>
      </c>
      <c r="G64" s="9">
        <f>IF(D64="","",D64*E64)</f>
        <v>2000</v>
      </c>
      <c r="H64" s="42">
        <f>IF(E64="","",E64*C64)</f>
        <v>4400</v>
      </c>
      <c r="I64" s="18">
        <f t="shared" si="6"/>
        <v>4.0431514527778292E-3</v>
      </c>
      <c r="J64" s="18">
        <f t="shared" si="10"/>
        <v>0.99517578519839001</v>
      </c>
      <c r="K64" s="9">
        <f t="shared" si="7"/>
        <v>2400</v>
      </c>
      <c r="L64" s="18">
        <f t="shared" si="8"/>
        <v>2.9756295936281853E-3</v>
      </c>
      <c r="M64" s="25">
        <f t="shared" si="12"/>
        <v>0.9966524167071682</v>
      </c>
      <c r="N64" s="36" t="str">
        <f t="shared" si="9"/>
        <v>Ｃ</v>
      </c>
    </row>
    <row r="65" spans="1:14">
      <c r="A65" s="59">
        <v>95</v>
      </c>
      <c r="B65" s="214" t="s">
        <v>65</v>
      </c>
      <c r="C65" s="138">
        <v>150</v>
      </c>
      <c r="D65" s="141">
        <v>15</v>
      </c>
      <c r="E65" s="60">
        <f>販売数入力シート!C60</f>
        <v>20</v>
      </c>
      <c r="F65" s="64">
        <f>IF(D65="","",D65/C65)</f>
        <v>0.1</v>
      </c>
      <c r="G65" s="61">
        <f>IF(D65="","",D65*E65)</f>
        <v>300</v>
      </c>
      <c r="H65" s="62">
        <f>IF(E65="","",E65*C65)</f>
        <v>3000</v>
      </c>
      <c r="I65" s="18">
        <f t="shared" si="6"/>
        <v>2.7566941723485196E-3</v>
      </c>
      <c r="J65" s="18">
        <f t="shared" si="10"/>
        <v>0.99793247937073848</v>
      </c>
      <c r="K65" s="9">
        <f t="shared" si="7"/>
        <v>2700</v>
      </c>
      <c r="L65" s="18">
        <f t="shared" si="8"/>
        <v>3.3475832928317084E-3</v>
      </c>
      <c r="M65" s="25">
        <f t="shared" si="12"/>
        <v>0.99999999999999989</v>
      </c>
      <c r="N65" s="36" t="str">
        <f t="shared" si="9"/>
        <v>Ｃ</v>
      </c>
    </row>
    <row r="66" spans="1:14">
      <c r="A66" s="39">
        <v>74</v>
      </c>
      <c r="B66" s="214" t="s">
        <v>60</v>
      </c>
      <c r="C66" s="138">
        <v>450</v>
      </c>
      <c r="D66" s="139">
        <v>92</v>
      </c>
      <c r="E66" s="60">
        <f>販売数入力シート!C39</f>
        <v>5</v>
      </c>
      <c r="F66" s="64">
        <f>IF(D66="","",D66/C66)</f>
        <v>0.20444444444444446</v>
      </c>
      <c r="G66" s="61">
        <f>IF(D66="","",D66*E66)</f>
        <v>460</v>
      </c>
      <c r="H66" s="62">
        <f>IF(E66="","",E66*C66)</f>
        <v>2250</v>
      </c>
      <c r="I66" s="18">
        <f>IF(H66="","",H66/H$3)</f>
        <v>2.0675206292613897E-3</v>
      </c>
      <c r="J66" s="18">
        <f>IF(E66="","",J65+I66)</f>
        <v>0.99999999999999989</v>
      </c>
      <c r="K66" s="9">
        <f>IF(E66="","",H66-G66)</f>
        <v>1790</v>
      </c>
      <c r="L66" s="18">
        <f>IF(E66="","",K66/K$3)</f>
        <v>2.2193237385810215E-3</v>
      </c>
      <c r="M66" s="25">
        <f>IF(L66="","",M65+L66)</f>
        <v>1.0022193237385808</v>
      </c>
      <c r="N66" s="36" t="str">
        <f>IF(J66="","",IF(J66&lt;=$P$3,"Ａ",IF(J66&lt;=$P$4,"Ｂ","Ｃ")))</f>
        <v>Ｃ</v>
      </c>
    </row>
    <row r="67" spans="1:14">
      <c r="A67"/>
      <c r="B67" s="110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 s="110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 s="110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 s="11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 s="110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 s="110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 s="110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 s="110"/>
      <c r="C74"/>
      <c r="D74"/>
      <c r="E74" s="44"/>
      <c r="F74"/>
      <c r="G74"/>
      <c r="H74"/>
      <c r="I74"/>
      <c r="J74"/>
      <c r="K74"/>
      <c r="L74"/>
      <c r="M74"/>
      <c r="N74"/>
    </row>
    <row r="75" spans="1:14">
      <c r="A75"/>
      <c r="B75" s="110"/>
      <c r="C75"/>
      <c r="D75"/>
      <c r="E75" s="44"/>
      <c r="F75"/>
      <c r="G75"/>
      <c r="H75"/>
      <c r="I75"/>
      <c r="J75"/>
      <c r="K75"/>
      <c r="L75"/>
      <c r="M75"/>
      <c r="N75"/>
    </row>
    <row r="76" spans="1:14">
      <c r="A76"/>
      <c r="B76" s="110"/>
      <c r="C76"/>
      <c r="D76"/>
      <c r="E76" s="44"/>
      <c r="F76"/>
      <c r="G76"/>
      <c r="H76"/>
      <c r="I76"/>
      <c r="J76"/>
      <c r="K76"/>
      <c r="L76"/>
      <c r="M76"/>
      <c r="N76"/>
    </row>
    <row r="77" spans="1:14">
      <c r="A77"/>
      <c r="B77" s="110"/>
      <c r="C77"/>
      <c r="D77"/>
      <c r="E77" s="44"/>
      <c r="F77"/>
      <c r="G77"/>
      <c r="H77"/>
      <c r="I77"/>
      <c r="J77"/>
      <c r="K77"/>
      <c r="L77"/>
      <c r="M77"/>
      <c r="N77"/>
    </row>
    <row r="78" spans="1:14">
      <c r="A78"/>
      <c r="B78" s="110"/>
      <c r="C78"/>
      <c r="D78"/>
      <c r="E78" s="44"/>
      <c r="F78"/>
      <c r="G78"/>
      <c r="H78"/>
      <c r="I78"/>
      <c r="J78"/>
      <c r="K78"/>
      <c r="L78"/>
      <c r="M78"/>
      <c r="N78"/>
    </row>
    <row r="79" spans="1:14">
      <c r="E79" s="44"/>
    </row>
  </sheetData>
  <mergeCells count="10">
    <mergeCell ref="O1:P1"/>
    <mergeCell ref="Q1:R1"/>
    <mergeCell ref="G1:N1"/>
    <mergeCell ref="A1:E1"/>
    <mergeCell ref="P7:Q24"/>
    <mergeCell ref="Q5:R5"/>
    <mergeCell ref="N3:N4"/>
    <mergeCell ref="O2:R2"/>
    <mergeCell ref="Q3:R3"/>
    <mergeCell ref="Q4:R4"/>
  </mergeCells>
  <phoneticPr fontId="4"/>
  <conditionalFormatting sqref="N5:N66">
    <cfRule type="containsText" dxfId="42" priority="1" stopIfTrue="1" operator="containsText" text="Ｂ">
      <formula>NOT(ISERROR(SEARCH("Ｂ",N5)))</formula>
    </cfRule>
    <cfRule type="containsText" dxfId="41" priority="2" stopIfTrue="1" operator="containsText" text="Ａ">
      <formula>NOT(ISERROR(SEARCH("Ａ",N5)))</formula>
    </cfRule>
  </conditionalFormatting>
  <pageMargins left="0.27559055118110237" right="0.35433070866141736" top="0.55118110236220474" bottom="0.47244094488188981" header="0.31496062992125984" footer="0.31496062992125984"/>
  <pageSetup paperSize="9" scale="75" orientation="portrait" horizontalDpi="4294967293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view="pageBreakPreview" zoomScale="75" zoomScaleNormal="100" zoomScaleSheetLayoutView="75" workbookViewId="0">
      <selection activeCell="N2" sqref="G1:N65536"/>
    </sheetView>
  </sheetViews>
  <sheetFormatPr defaultRowHeight="17.25"/>
  <cols>
    <col min="1" max="1" width="5" style="6" customWidth="1"/>
    <col min="2" max="2" width="22.375" style="215" customWidth="1"/>
    <col min="3" max="5" width="6.25" style="1" customWidth="1"/>
    <col min="6" max="6" width="5.875" style="12" hidden="1" customWidth="1"/>
    <col min="7" max="7" width="6.75" style="1" hidden="1" customWidth="1"/>
    <col min="8" max="8" width="8.125" style="1" hidden="1" customWidth="1"/>
    <col min="9" max="9" width="5.875" style="19" hidden="1" customWidth="1"/>
    <col min="10" max="10" width="5.875" style="12" hidden="1" customWidth="1"/>
    <col min="11" max="11" width="8.125" style="1" customWidth="1"/>
    <col min="12" max="12" width="5.875" style="26" customWidth="1"/>
    <col min="13" max="13" width="5.875" style="27" customWidth="1"/>
    <col min="14" max="14" width="11" style="34" customWidth="1"/>
    <col min="15" max="15" width="4.25" style="3" customWidth="1"/>
    <col min="16" max="16" width="6.375" style="3" customWidth="1"/>
    <col min="17" max="17" width="5.5" style="3" customWidth="1"/>
    <col min="18" max="16384" width="9" style="3"/>
  </cols>
  <sheetData>
    <row r="1" spans="1:18" ht="31.5" customHeight="1" thickBot="1">
      <c r="A1" s="156" t="s">
        <v>29</v>
      </c>
      <c r="B1" s="156"/>
      <c r="C1" s="156"/>
      <c r="D1" s="156"/>
      <c r="E1" s="156"/>
      <c r="F1" s="55"/>
      <c r="G1" s="207" t="s">
        <v>28</v>
      </c>
      <c r="H1" s="208"/>
      <c r="I1" s="208"/>
      <c r="J1" s="208"/>
      <c r="K1" s="208"/>
      <c r="L1" s="208"/>
      <c r="M1" s="208"/>
      <c r="N1" s="209"/>
      <c r="O1" s="201" t="str">
        <f>価格・原価入力シート及び総合表!G1</f>
        <v>○○店</v>
      </c>
      <c r="P1" s="201"/>
      <c r="Q1" s="202">
        <f>価格・原価入力シート及び総合表!L1</f>
        <v>40694</v>
      </c>
      <c r="R1" s="201"/>
    </row>
    <row r="2" spans="1:18">
      <c r="A2" s="29"/>
      <c r="B2" s="215" t="s">
        <v>13</v>
      </c>
      <c r="F2" s="32"/>
      <c r="I2" s="12"/>
      <c r="J2" s="32"/>
      <c r="L2" s="33"/>
      <c r="M2" s="31"/>
      <c r="O2" s="200" t="s">
        <v>25</v>
      </c>
      <c r="P2" s="200"/>
      <c r="Q2" s="200"/>
      <c r="R2" s="200"/>
    </row>
    <row r="3" spans="1:18" ht="14.25" customHeight="1">
      <c r="A3" s="81"/>
      <c r="B3" s="216" t="s">
        <v>2</v>
      </c>
      <c r="C3" s="82">
        <f>H3/E3</f>
        <v>362.39094239094237</v>
      </c>
      <c r="D3" s="83"/>
      <c r="E3" s="84">
        <f>SUM(E5:E66)</f>
        <v>3003</v>
      </c>
      <c r="F3" s="85">
        <f>IF(H3="","",G3/H3)</f>
        <v>0.25721610644515097</v>
      </c>
      <c r="G3" s="84">
        <f>SUM(G5:G66)</f>
        <v>279918</v>
      </c>
      <c r="H3" s="84">
        <f>SUM(H5:H66)</f>
        <v>1088260</v>
      </c>
      <c r="I3" s="88"/>
      <c r="J3" s="89"/>
      <c r="K3" s="84">
        <f>SUM(K5:K66)</f>
        <v>808342</v>
      </c>
      <c r="L3" s="20"/>
      <c r="M3" s="21"/>
      <c r="N3" s="198" t="s">
        <v>15</v>
      </c>
      <c r="O3" s="34" t="s">
        <v>17</v>
      </c>
      <c r="P3" s="35">
        <v>0.5</v>
      </c>
      <c r="Q3" s="197" t="s">
        <v>21</v>
      </c>
      <c r="R3" s="197"/>
    </row>
    <row r="4" spans="1:18">
      <c r="A4" s="79" t="s">
        <v>11</v>
      </c>
      <c r="B4" s="217" t="s">
        <v>3</v>
      </c>
      <c r="C4" s="70" t="s">
        <v>0</v>
      </c>
      <c r="D4" s="71" t="s">
        <v>5</v>
      </c>
      <c r="E4" s="71" t="s">
        <v>4</v>
      </c>
      <c r="F4" s="72" t="s">
        <v>1</v>
      </c>
      <c r="G4" s="71" t="s">
        <v>7</v>
      </c>
      <c r="H4" s="73" t="s">
        <v>6</v>
      </c>
      <c r="I4" s="11" t="s">
        <v>12</v>
      </c>
      <c r="J4" s="16" t="s">
        <v>8</v>
      </c>
      <c r="K4" s="7" t="s">
        <v>9</v>
      </c>
      <c r="L4" s="56" t="s">
        <v>10</v>
      </c>
      <c r="M4" s="23" t="s">
        <v>8</v>
      </c>
      <c r="N4" s="199"/>
      <c r="O4" s="34" t="s">
        <v>18</v>
      </c>
      <c r="P4" s="35">
        <v>0.9</v>
      </c>
      <c r="Q4" s="197" t="s">
        <v>30</v>
      </c>
      <c r="R4" s="197"/>
    </row>
    <row r="5" spans="1:18">
      <c r="A5" s="39">
        <v>101</v>
      </c>
      <c r="B5" s="214" t="s">
        <v>74</v>
      </c>
      <c r="C5" s="138">
        <v>1100</v>
      </c>
      <c r="D5" s="139">
        <v>300</v>
      </c>
      <c r="E5" s="53">
        <f>販売数入力シート!C66</f>
        <v>107</v>
      </c>
      <c r="F5" s="17">
        <f>IF(D5="","",D5/C5)</f>
        <v>0.27272727272727271</v>
      </c>
      <c r="G5" s="8">
        <f>IF(D5="","",D5*E5)</f>
        <v>32100</v>
      </c>
      <c r="H5" s="66">
        <f>IF(E5="","",E5*C5)</f>
        <v>117700</v>
      </c>
      <c r="I5" s="17">
        <f>IF(H5="","",H5/H$3)</f>
        <v>0.10815430136180693</v>
      </c>
      <c r="J5" s="18" t="e">
        <f>IF(E5="","",J4+I5)</f>
        <v>#VALUE!</v>
      </c>
      <c r="K5" s="8">
        <f>IF(E5="","",H5-G5)</f>
        <v>85600</v>
      </c>
      <c r="L5" s="57">
        <f t="shared" ref="L5:L36" si="0">IF(E5="","",K5/K$3)</f>
        <v>0.10589577183914729</v>
      </c>
      <c r="M5" s="24">
        <f>IF(L5="","",L5)</f>
        <v>0.10589577183914729</v>
      </c>
      <c r="N5" s="36" t="str">
        <f>IF(M5="","",IF(M5&lt;=$P$3,"Ａ",IF(M5&lt;=$P$4,"Ｂ","Ｃ")))</f>
        <v>Ａ</v>
      </c>
      <c r="O5" s="34" t="s">
        <v>19</v>
      </c>
      <c r="P5" s="35">
        <v>0.9</v>
      </c>
      <c r="Q5" s="197" t="s">
        <v>20</v>
      </c>
      <c r="R5" s="197"/>
    </row>
    <row r="6" spans="1:18" ht="18" thickBot="1">
      <c r="A6" s="39">
        <v>45</v>
      </c>
      <c r="B6" s="213" t="s">
        <v>63</v>
      </c>
      <c r="C6" s="138">
        <v>380</v>
      </c>
      <c r="D6" s="139">
        <v>26</v>
      </c>
      <c r="E6" s="53">
        <f>販売数入力シート!C10</f>
        <v>99</v>
      </c>
      <c r="F6" s="18">
        <f>IF(D6="","",D6/C6)</f>
        <v>6.8421052631578952E-2</v>
      </c>
      <c r="G6" s="9">
        <f>IF(D6="","",D6*E6)</f>
        <v>2574</v>
      </c>
      <c r="H6" s="67">
        <f>IF(E6="","",E6*C6)</f>
        <v>37620</v>
      </c>
      <c r="I6" s="18">
        <f>IF(H6="","",H6/H$3)</f>
        <v>3.4568944921250434E-2</v>
      </c>
      <c r="J6" s="18" t="e">
        <f>IF(E6="","",J5+I6)</f>
        <v>#VALUE!</v>
      </c>
      <c r="K6" s="9">
        <f>IF(E6="","",H6-G6)</f>
        <v>35046</v>
      </c>
      <c r="L6" s="58">
        <f t="shared" si="0"/>
        <v>4.3355411447134999E-2</v>
      </c>
      <c r="M6" s="25">
        <f t="shared" ref="M6:M65" si="1">IF(L6="","",M5+L6)</f>
        <v>0.14925118328628229</v>
      </c>
      <c r="N6" s="36" t="str">
        <f>IF(M6="","",IF(M6&lt;=$P$3,"Ａ",IF(M6&lt;=$P$4,"Ｂ","Ｃ")))</f>
        <v>Ａ</v>
      </c>
    </row>
    <row r="7" spans="1:18" ht="14.25" customHeight="1" thickTop="1">
      <c r="A7" s="39">
        <v>58</v>
      </c>
      <c r="B7" s="213" t="s">
        <v>60</v>
      </c>
      <c r="C7" s="138">
        <v>480</v>
      </c>
      <c r="D7" s="139">
        <v>95</v>
      </c>
      <c r="E7" s="53">
        <f>販売数入力シート!C23</f>
        <v>80</v>
      </c>
      <c r="F7" s="18">
        <f>IF(D7="","",D7/C7)</f>
        <v>0.19791666666666666</v>
      </c>
      <c r="G7" s="9">
        <f>IF(D7="","",D7*E7)</f>
        <v>7600</v>
      </c>
      <c r="H7" s="67">
        <f>IF(E7="","",E7*C7)</f>
        <v>38400</v>
      </c>
      <c r="I7" s="18">
        <f>IF(H7="","",H7/H$3)</f>
        <v>3.528568540606105E-2</v>
      </c>
      <c r="J7" s="18" t="e">
        <f>IF(E7="","",J6+I7)</f>
        <v>#VALUE!</v>
      </c>
      <c r="K7" s="9">
        <f>IF(E7="","",H7-G7)</f>
        <v>30800</v>
      </c>
      <c r="L7" s="58">
        <f t="shared" si="0"/>
        <v>3.8102684259880101E-2</v>
      </c>
      <c r="M7" s="25">
        <f t="shared" si="1"/>
        <v>0.1873538675461624</v>
      </c>
      <c r="N7" s="36" t="str">
        <f t="shared" ref="N7:N65" si="2">IF(M7="","",IF(M7&lt;=$P$3,"Ａ",IF(M7&lt;=$P$4,"Ｂ","Ｃ")))</f>
        <v>Ａ</v>
      </c>
      <c r="P7" s="191" t="s">
        <v>34</v>
      </c>
      <c r="Q7" s="192"/>
      <c r="R7" s="98"/>
    </row>
    <row r="8" spans="1:18">
      <c r="A8" s="39">
        <v>40</v>
      </c>
      <c r="B8" s="213" t="s">
        <v>58</v>
      </c>
      <c r="C8" s="138">
        <v>150</v>
      </c>
      <c r="D8" s="139">
        <v>60</v>
      </c>
      <c r="E8" s="53">
        <f>販売数入力シート!C5</f>
        <v>313</v>
      </c>
      <c r="F8" s="18">
        <f>IF(D8="","",D8/C8)</f>
        <v>0.4</v>
      </c>
      <c r="G8" s="9">
        <f>IF(D8="","",D8*E8)</f>
        <v>18780</v>
      </c>
      <c r="H8" s="67">
        <f>IF(E8="","",E8*C8)</f>
        <v>46950</v>
      </c>
      <c r="I8" s="18">
        <f>IF(H8="","",H8/H$3)</f>
        <v>4.3142263797254332E-2</v>
      </c>
      <c r="J8" s="18">
        <f>IF(E8="","",I8)</f>
        <v>4.3142263797254332E-2</v>
      </c>
      <c r="K8" s="9">
        <f>IF(E8="","",H8-G8)</f>
        <v>28170</v>
      </c>
      <c r="L8" s="58">
        <f t="shared" si="0"/>
        <v>3.4849110896130596E-2</v>
      </c>
      <c r="M8" s="25">
        <f t="shared" si="1"/>
        <v>0.222202978442293</v>
      </c>
      <c r="N8" s="36" t="str">
        <f t="shared" si="2"/>
        <v>Ａ</v>
      </c>
      <c r="P8" s="193"/>
      <c r="Q8" s="194"/>
      <c r="R8" s="98"/>
    </row>
    <row r="9" spans="1:18">
      <c r="A9" s="39">
        <v>80</v>
      </c>
      <c r="B9" s="213" t="s">
        <v>66</v>
      </c>
      <c r="C9" s="138">
        <v>400</v>
      </c>
      <c r="D9" s="139">
        <v>100</v>
      </c>
      <c r="E9" s="53">
        <f>販売数入力シート!C45</f>
        <v>87</v>
      </c>
      <c r="F9" s="18">
        <f>IF(D9="","",D9/C9)</f>
        <v>0.25</v>
      </c>
      <c r="G9" s="9">
        <f>IF(D9="","",D9*E9)</f>
        <v>8700</v>
      </c>
      <c r="H9" s="67">
        <f>IF(E9="","",E9*C9)</f>
        <v>34800</v>
      </c>
      <c r="I9" s="18">
        <f>IF(H9="","",H9/H$3)</f>
        <v>3.1977652399242829E-2</v>
      </c>
      <c r="J9" s="18">
        <f>IF(E9="","",J8+I9)</f>
        <v>7.5119916196497161E-2</v>
      </c>
      <c r="K9" s="9">
        <f>IF(E9="","",H9-G9)</f>
        <v>26100</v>
      </c>
      <c r="L9" s="58">
        <f t="shared" si="0"/>
        <v>3.2288313609833461E-2</v>
      </c>
      <c r="M9" s="25">
        <f t="shared" si="1"/>
        <v>0.25449129205212645</v>
      </c>
      <c r="N9" s="36" t="str">
        <f t="shared" si="2"/>
        <v>Ａ</v>
      </c>
      <c r="P9" s="193"/>
      <c r="Q9" s="194"/>
      <c r="R9" s="98"/>
    </row>
    <row r="10" spans="1:18">
      <c r="A10" s="39">
        <v>96</v>
      </c>
      <c r="B10" s="214" t="s">
        <v>66</v>
      </c>
      <c r="C10" s="138">
        <v>780</v>
      </c>
      <c r="D10" s="139">
        <v>350</v>
      </c>
      <c r="E10" s="53">
        <f>販売数入力シート!C61</f>
        <v>58</v>
      </c>
      <c r="F10" s="18">
        <f>IF(D10="","",D10/C10)</f>
        <v>0.44871794871794873</v>
      </c>
      <c r="G10" s="9">
        <f>IF(D10="","",D10*E10)</f>
        <v>20300</v>
      </c>
      <c r="H10" s="67">
        <f>IF(E10="","",E10*C10)</f>
        <v>45240</v>
      </c>
      <c r="I10" s="18">
        <f>IF(H10="","",H10/H$3)</f>
        <v>4.1570948119015676E-2</v>
      </c>
      <c r="J10" s="18">
        <f>IF(E10="","",J9+I10)</f>
        <v>0.11669086431551284</v>
      </c>
      <c r="K10" s="9">
        <f>IF(E10="","",H10-G10)</f>
        <v>24940</v>
      </c>
      <c r="L10" s="58">
        <f t="shared" si="0"/>
        <v>3.0853277449396418E-2</v>
      </c>
      <c r="M10" s="25">
        <f t="shared" si="1"/>
        <v>0.28534456950152287</v>
      </c>
      <c r="N10" s="36" t="str">
        <f t="shared" si="2"/>
        <v>Ａ</v>
      </c>
      <c r="P10" s="193"/>
      <c r="Q10" s="194"/>
      <c r="R10" s="98"/>
    </row>
    <row r="11" spans="1:18">
      <c r="A11" s="39">
        <v>76</v>
      </c>
      <c r="B11" s="213" t="s">
        <v>62</v>
      </c>
      <c r="C11" s="138">
        <v>300</v>
      </c>
      <c r="D11" s="139">
        <v>18</v>
      </c>
      <c r="E11" s="53">
        <f>販売数入力シート!C41</f>
        <v>87</v>
      </c>
      <c r="F11" s="18">
        <f>IF(D11="","",D11/C11)</f>
        <v>0.06</v>
      </c>
      <c r="G11" s="9">
        <f>IF(D11="","",D11*E11)</f>
        <v>1566</v>
      </c>
      <c r="H11" s="67">
        <f>IF(E11="","",E11*C11)</f>
        <v>26100</v>
      </c>
      <c r="I11" s="18">
        <f>IF(H11="","",H11/H$3)</f>
        <v>2.3983239299432121E-2</v>
      </c>
      <c r="J11" s="18">
        <f>IF(E11="","",J10+I11)</f>
        <v>0.14067410361494498</v>
      </c>
      <c r="K11" s="9">
        <f>IF(E11="","",H11-G11)</f>
        <v>24534</v>
      </c>
      <c r="L11" s="58">
        <f t="shared" si="0"/>
        <v>3.0351014793243453E-2</v>
      </c>
      <c r="M11" s="25">
        <f t="shared" si="1"/>
        <v>0.3156955842947663</v>
      </c>
      <c r="N11" s="36" t="str">
        <f t="shared" si="2"/>
        <v>Ａ</v>
      </c>
      <c r="P11" s="193"/>
      <c r="Q11" s="194"/>
      <c r="R11" s="98"/>
    </row>
    <row r="12" spans="1:18">
      <c r="A12" s="39">
        <v>71</v>
      </c>
      <c r="B12" s="214" t="s">
        <v>72</v>
      </c>
      <c r="C12" s="138">
        <v>420</v>
      </c>
      <c r="D12" s="139">
        <v>105</v>
      </c>
      <c r="E12" s="53">
        <f>販売数入力シート!C36</f>
        <v>77</v>
      </c>
      <c r="F12" s="18">
        <f>IF(D12="","",D12/C12)</f>
        <v>0.25</v>
      </c>
      <c r="G12" s="9">
        <f>IF(D12="","",D12*E12)</f>
        <v>8085</v>
      </c>
      <c r="H12" s="67">
        <f>IF(E12="","",E12*C12)</f>
        <v>32340</v>
      </c>
      <c r="I12" s="18">
        <f>IF(H12="","",H12/H$3)</f>
        <v>2.9717163177917044E-2</v>
      </c>
      <c r="J12" s="18">
        <f>IF(E12="","",J11+I12)</f>
        <v>0.17039126679286201</v>
      </c>
      <c r="K12" s="9">
        <f>IF(E12="","",H12-G12)</f>
        <v>24255</v>
      </c>
      <c r="L12" s="58">
        <f t="shared" si="0"/>
        <v>3.000586385465558E-2</v>
      </c>
      <c r="M12" s="25">
        <f t="shared" si="1"/>
        <v>0.34570144814942189</v>
      </c>
      <c r="N12" s="36" t="str">
        <f t="shared" si="2"/>
        <v>Ａ</v>
      </c>
      <c r="P12" s="193"/>
      <c r="Q12" s="194"/>
      <c r="R12" s="98"/>
    </row>
    <row r="13" spans="1:18">
      <c r="A13" s="39">
        <v>42</v>
      </c>
      <c r="B13" s="213" t="s">
        <v>60</v>
      </c>
      <c r="C13" s="138">
        <v>150</v>
      </c>
      <c r="D13" s="139">
        <v>42</v>
      </c>
      <c r="E13" s="53">
        <f>販売数入力シート!C7</f>
        <v>223</v>
      </c>
      <c r="F13" s="18">
        <f>IF(D13="","",D13/C13)</f>
        <v>0.28000000000000003</v>
      </c>
      <c r="G13" s="9">
        <f>IF(D13="","",D13*E13)</f>
        <v>9366</v>
      </c>
      <c r="H13" s="67">
        <f>IF(E13="","",E13*C13)</f>
        <v>33450</v>
      </c>
      <c r="I13" s="18">
        <f>IF(H13="","",H13/H$3)</f>
        <v>3.0737140021685993E-2</v>
      </c>
      <c r="J13" s="18">
        <f>IF(E13="","",J12+I13)</f>
        <v>0.20112840681454799</v>
      </c>
      <c r="K13" s="9">
        <f>IF(E13="","",H13-G13)</f>
        <v>24084</v>
      </c>
      <c r="L13" s="58">
        <f t="shared" si="0"/>
        <v>2.9794319731004947E-2</v>
      </c>
      <c r="M13" s="25">
        <f t="shared" si="1"/>
        <v>0.37549576788042682</v>
      </c>
      <c r="N13" s="36" t="str">
        <f t="shared" si="2"/>
        <v>Ａ</v>
      </c>
      <c r="P13" s="193"/>
      <c r="Q13" s="194"/>
      <c r="R13" s="98"/>
    </row>
    <row r="14" spans="1:18">
      <c r="A14" s="39">
        <v>97</v>
      </c>
      <c r="B14" s="214" t="s">
        <v>67</v>
      </c>
      <c r="C14" s="138">
        <v>680</v>
      </c>
      <c r="D14" s="139">
        <v>203</v>
      </c>
      <c r="E14" s="53">
        <f>販売数入力シート!C62</f>
        <v>48</v>
      </c>
      <c r="F14" s="18">
        <f>IF(D14="","",D14/C14)</f>
        <v>0.29852941176470588</v>
      </c>
      <c r="G14" s="9">
        <f>IF(D14="","",D14*E14)</f>
        <v>9744</v>
      </c>
      <c r="H14" s="67">
        <f>IF(E14="","",E14*C14)</f>
        <v>32640</v>
      </c>
      <c r="I14" s="18">
        <f>IF(H14="","",H14/H$3)</f>
        <v>2.9992832595151894E-2</v>
      </c>
      <c r="J14" s="18">
        <f>IF(E14="","",J13+I14)</f>
        <v>0.23112123940969989</v>
      </c>
      <c r="K14" s="9">
        <f>IF(E14="","",H14-G14)</f>
        <v>22896</v>
      </c>
      <c r="L14" s="58">
        <f t="shared" si="0"/>
        <v>2.8324644766695287E-2</v>
      </c>
      <c r="M14" s="25">
        <f t="shared" si="1"/>
        <v>0.4038204126471221</v>
      </c>
      <c r="N14" s="36" t="str">
        <f t="shared" si="2"/>
        <v>Ａ</v>
      </c>
      <c r="P14" s="193"/>
      <c r="Q14" s="194"/>
      <c r="R14" s="98"/>
    </row>
    <row r="15" spans="1:18">
      <c r="A15" s="39">
        <v>48</v>
      </c>
      <c r="B15" s="213" t="s">
        <v>66</v>
      </c>
      <c r="C15" s="138">
        <v>300</v>
      </c>
      <c r="D15" s="139">
        <v>40</v>
      </c>
      <c r="E15" s="53">
        <f>販売数入力シート!C13</f>
        <v>82</v>
      </c>
      <c r="F15" s="18">
        <f>IF(D15="","",D15/C15)</f>
        <v>0.13333333333333333</v>
      </c>
      <c r="G15" s="9">
        <f>IF(D15="","",D15*E15)</f>
        <v>3280</v>
      </c>
      <c r="H15" s="67">
        <f>IF(E15="","",E15*C15)</f>
        <v>24600</v>
      </c>
      <c r="I15" s="18">
        <f>IF(H15="","",H15/H$3)</f>
        <v>2.2604892213257861E-2</v>
      </c>
      <c r="J15" s="18">
        <f>IF(E15="","",J14+I15)</f>
        <v>0.25372613162295776</v>
      </c>
      <c r="K15" s="9">
        <f>IF(E15="","",H15-G15)</f>
        <v>21320</v>
      </c>
      <c r="L15" s="58">
        <f t="shared" si="0"/>
        <v>2.63749749487222E-2</v>
      </c>
      <c r="M15" s="25">
        <f t="shared" si="1"/>
        <v>0.4301953875958443</v>
      </c>
      <c r="N15" s="36" t="str">
        <f t="shared" si="2"/>
        <v>Ａ</v>
      </c>
      <c r="P15" s="193"/>
      <c r="Q15" s="194"/>
      <c r="R15" s="98"/>
    </row>
    <row r="16" spans="1:18">
      <c r="A16" s="39">
        <v>57</v>
      </c>
      <c r="B16" s="213" t="s">
        <v>59</v>
      </c>
      <c r="C16" s="138">
        <v>500</v>
      </c>
      <c r="D16" s="139">
        <v>106</v>
      </c>
      <c r="E16" s="53">
        <f>販売数入力シート!C22</f>
        <v>52</v>
      </c>
      <c r="F16" s="18">
        <f>IF(D16="","",D16/C16)</f>
        <v>0.21199999999999999</v>
      </c>
      <c r="G16" s="9">
        <f>IF(D16="","",D16*E16)</f>
        <v>5512</v>
      </c>
      <c r="H16" s="67">
        <f>IF(E16="","",E16*C16)</f>
        <v>26000</v>
      </c>
      <c r="I16" s="18">
        <f>IF(H16="","",H16/H$3)</f>
        <v>2.389134949368717E-2</v>
      </c>
      <c r="J16" s="18">
        <f>IF(E16="","",J15+I16)</f>
        <v>0.27761748111664492</v>
      </c>
      <c r="K16" s="9">
        <f>IF(E16="","",H16-G16)</f>
        <v>20488</v>
      </c>
      <c r="L16" s="58">
        <f t="shared" si="0"/>
        <v>2.5345707633650114E-2</v>
      </c>
      <c r="M16" s="25">
        <f t="shared" si="1"/>
        <v>0.45554109522949443</v>
      </c>
      <c r="N16" s="36" t="str">
        <f t="shared" si="2"/>
        <v>Ａ</v>
      </c>
      <c r="P16" s="193"/>
      <c r="Q16" s="194"/>
      <c r="R16" s="98"/>
    </row>
    <row r="17" spans="1:18">
      <c r="A17" s="39">
        <v>78</v>
      </c>
      <c r="B17" s="213" t="s">
        <v>64</v>
      </c>
      <c r="C17" s="138">
        <v>680</v>
      </c>
      <c r="D17" s="139">
        <v>186</v>
      </c>
      <c r="E17" s="53">
        <f>販売数入力シート!C43</f>
        <v>34</v>
      </c>
      <c r="F17" s="18">
        <f>IF(D17="","",D17/C17)</f>
        <v>0.27352941176470591</v>
      </c>
      <c r="G17" s="9">
        <f>IF(D17="","",D17*E17)</f>
        <v>6324</v>
      </c>
      <c r="H17" s="67">
        <f>IF(E17="","",E17*C17)</f>
        <v>23120</v>
      </c>
      <c r="I17" s="18">
        <f>IF(H17="","",H17/H$3)</f>
        <v>2.124492308823259E-2</v>
      </c>
      <c r="J17" s="18">
        <f>IF(E17="","",J16+I17)</f>
        <v>0.29886240420487753</v>
      </c>
      <c r="K17" s="9">
        <f>IF(E17="","",H17-G17)</f>
        <v>16796</v>
      </c>
      <c r="L17" s="58">
        <f t="shared" si="0"/>
        <v>2.0778333923017731E-2</v>
      </c>
      <c r="M17" s="25">
        <f t="shared" si="1"/>
        <v>0.47631942915251219</v>
      </c>
      <c r="N17" s="36" t="str">
        <f t="shared" si="2"/>
        <v>Ａ</v>
      </c>
      <c r="P17" s="193"/>
      <c r="Q17" s="194"/>
      <c r="R17" s="98"/>
    </row>
    <row r="18" spans="1:18">
      <c r="A18" s="39">
        <v>99</v>
      </c>
      <c r="B18" s="214" t="s">
        <v>69</v>
      </c>
      <c r="C18" s="138">
        <v>420</v>
      </c>
      <c r="D18" s="139">
        <v>48</v>
      </c>
      <c r="E18" s="53">
        <f>販売数入力シート!C64</f>
        <v>44</v>
      </c>
      <c r="F18" s="18">
        <f>IF(D18="","",D18/C18)</f>
        <v>0.11428571428571428</v>
      </c>
      <c r="G18" s="9">
        <f>IF(D18="","",D18*E18)</f>
        <v>2112</v>
      </c>
      <c r="H18" s="67">
        <f>IF(E18="","",E18*C18)</f>
        <v>18480</v>
      </c>
      <c r="I18" s="18">
        <f>IF(H18="","",H18/H$3)</f>
        <v>1.698123610166688E-2</v>
      </c>
      <c r="J18" s="18">
        <f>IF(E18="","",J17+I18)</f>
        <v>0.31584364030654444</v>
      </c>
      <c r="K18" s="9">
        <f>IF(E18="","",H18-G18)</f>
        <v>16368</v>
      </c>
      <c r="L18" s="58">
        <f t="shared" si="0"/>
        <v>2.0248855063821996E-2</v>
      </c>
      <c r="M18" s="25">
        <f t="shared" si="1"/>
        <v>0.4965682842163342</v>
      </c>
      <c r="N18" s="36" t="str">
        <f t="shared" si="2"/>
        <v>Ａ</v>
      </c>
      <c r="P18" s="193"/>
      <c r="Q18" s="194"/>
      <c r="R18" s="98"/>
    </row>
    <row r="19" spans="1:18">
      <c r="A19" s="39">
        <v>72</v>
      </c>
      <c r="B19" s="213" t="s">
        <v>73</v>
      </c>
      <c r="C19" s="138">
        <v>420</v>
      </c>
      <c r="D19" s="139">
        <v>70</v>
      </c>
      <c r="E19" s="53">
        <f>販売数入力シート!C37</f>
        <v>45</v>
      </c>
      <c r="F19" s="18">
        <f>IF(D19="","",D19/C19)</f>
        <v>0.16666666666666666</v>
      </c>
      <c r="G19" s="9">
        <f>IF(D19="","",D19*E19)</f>
        <v>3150</v>
      </c>
      <c r="H19" s="67">
        <f>IF(E19="","",E19*C19)</f>
        <v>18900</v>
      </c>
      <c r="I19" s="18">
        <f>IF(H19="","",H19/H$3)</f>
        <v>1.7367173285795675E-2</v>
      </c>
      <c r="J19" s="18">
        <f>IF(E19="","",J18+I19)</f>
        <v>0.33321081359234012</v>
      </c>
      <c r="K19" s="9">
        <f>IF(E19="","",H19-G19)</f>
        <v>15750</v>
      </c>
      <c r="L19" s="58">
        <f t="shared" si="0"/>
        <v>1.948432717834778E-2</v>
      </c>
      <c r="M19" s="25">
        <f t="shared" si="1"/>
        <v>0.51605261139468195</v>
      </c>
      <c r="N19" s="36" t="str">
        <f t="shared" si="2"/>
        <v>Ｂ</v>
      </c>
      <c r="P19" s="193"/>
      <c r="Q19" s="194"/>
      <c r="R19" s="98"/>
    </row>
    <row r="20" spans="1:18">
      <c r="A20" s="39">
        <v>43</v>
      </c>
      <c r="B20" s="213" t="s">
        <v>61</v>
      </c>
      <c r="C20" s="138">
        <v>150</v>
      </c>
      <c r="D20" s="139">
        <v>45</v>
      </c>
      <c r="E20" s="53">
        <f>販売数入力シート!C8</f>
        <v>149</v>
      </c>
      <c r="F20" s="18">
        <f>IF(D20="","",D20/C20)</f>
        <v>0.3</v>
      </c>
      <c r="G20" s="9">
        <f>IF(D20="","",D20*E20)</f>
        <v>6705</v>
      </c>
      <c r="H20" s="67">
        <f>IF(E20="","",E20*C20)</f>
        <v>22350</v>
      </c>
      <c r="I20" s="18">
        <f>IF(H20="","",H20/H$3)</f>
        <v>2.0537371583996471E-2</v>
      </c>
      <c r="J20" s="18">
        <f>IF(E20="","",J19+I20)</f>
        <v>0.3537481851763366</v>
      </c>
      <c r="K20" s="9">
        <f>IF(E20="","",H20-G20)</f>
        <v>15645</v>
      </c>
      <c r="L20" s="58">
        <f t="shared" si="0"/>
        <v>1.9354431663825462E-2</v>
      </c>
      <c r="M20" s="25">
        <f t="shared" si="1"/>
        <v>0.53540704305850739</v>
      </c>
      <c r="N20" s="36" t="str">
        <f t="shared" si="2"/>
        <v>Ｂ</v>
      </c>
      <c r="P20" s="193"/>
      <c r="Q20" s="194"/>
      <c r="R20" s="98"/>
    </row>
    <row r="21" spans="1:18">
      <c r="A21" s="39">
        <v>81</v>
      </c>
      <c r="B21" s="213" t="s">
        <v>67</v>
      </c>
      <c r="C21" s="138">
        <v>400</v>
      </c>
      <c r="D21" s="139">
        <v>85</v>
      </c>
      <c r="E21" s="53">
        <f>販売数入力シート!C46</f>
        <v>49</v>
      </c>
      <c r="F21" s="18">
        <f>IF(D21="","",D21/C21)</f>
        <v>0.21249999999999999</v>
      </c>
      <c r="G21" s="9">
        <f>IF(D21="","",D21*E21)</f>
        <v>4165</v>
      </c>
      <c r="H21" s="67">
        <f>IF(E21="","",E21*C21)</f>
        <v>19600</v>
      </c>
      <c r="I21" s="18">
        <f>IF(H21="","",H21/H$3)</f>
        <v>1.801040192601033E-2</v>
      </c>
      <c r="J21" s="18">
        <f>IF(E21="","",J20+I21)</f>
        <v>0.37175858710234694</v>
      </c>
      <c r="K21" s="9">
        <f>IF(E21="","",H21-G21)</f>
        <v>15435</v>
      </c>
      <c r="L21" s="58">
        <f t="shared" si="0"/>
        <v>1.9094640634780825E-2</v>
      </c>
      <c r="M21" s="25">
        <f t="shared" si="1"/>
        <v>0.55450168369328823</v>
      </c>
      <c r="N21" s="36" t="str">
        <f t="shared" si="2"/>
        <v>Ｂ</v>
      </c>
      <c r="P21" s="193"/>
      <c r="Q21" s="194"/>
      <c r="R21" s="98"/>
    </row>
    <row r="22" spans="1:18">
      <c r="A22" s="39">
        <v>85</v>
      </c>
      <c r="B22" s="214" t="s">
        <v>71</v>
      </c>
      <c r="C22" s="138">
        <v>380</v>
      </c>
      <c r="D22" s="139">
        <v>86</v>
      </c>
      <c r="E22" s="53">
        <f>販売数入力シート!C50</f>
        <v>51</v>
      </c>
      <c r="F22" s="18">
        <f>IF(D22="","",D22/C22)</f>
        <v>0.22631578947368422</v>
      </c>
      <c r="G22" s="9">
        <f>IF(D22="","",D22*E22)</f>
        <v>4386</v>
      </c>
      <c r="H22" s="67">
        <f>IF(E22="","",E22*C22)</f>
        <v>19380</v>
      </c>
      <c r="I22" s="18">
        <f>IF(H22="","",H22/H$3)</f>
        <v>1.7808244353371437E-2</v>
      </c>
      <c r="J22" s="18">
        <f>IF(E22="","",J21+I22)</f>
        <v>0.38956683145571835</v>
      </c>
      <c r="K22" s="9">
        <f>IF(E22="","",H22-G22)</f>
        <v>14994</v>
      </c>
      <c r="L22" s="58">
        <f t="shared" si="0"/>
        <v>1.8549079473787086E-2</v>
      </c>
      <c r="M22" s="25">
        <f t="shared" si="1"/>
        <v>0.57305076316707526</v>
      </c>
      <c r="N22" s="36" t="str">
        <f t="shared" si="2"/>
        <v>Ｂ</v>
      </c>
      <c r="P22" s="193"/>
      <c r="Q22" s="194"/>
      <c r="R22" s="98"/>
    </row>
    <row r="23" spans="1:18">
      <c r="A23" s="39">
        <v>79</v>
      </c>
      <c r="B23" s="213" t="s">
        <v>65</v>
      </c>
      <c r="C23" s="138">
        <v>680</v>
      </c>
      <c r="D23" s="139">
        <v>185</v>
      </c>
      <c r="E23" s="53">
        <f>販売数入力シート!C44</f>
        <v>30</v>
      </c>
      <c r="F23" s="18">
        <f>IF(D23="","",D23/C23)</f>
        <v>0.27205882352941174</v>
      </c>
      <c r="G23" s="9">
        <f>IF(D23="","",D23*E23)</f>
        <v>5550</v>
      </c>
      <c r="H23" s="67">
        <f>IF(E23="","",E23*C23)</f>
        <v>20400</v>
      </c>
      <c r="I23" s="18">
        <f>IF(H23="","",H23/H$3)</f>
        <v>1.8745520371969932E-2</v>
      </c>
      <c r="J23" s="18">
        <f>IF(E23="","",J22+I23)</f>
        <v>0.40831235182768827</v>
      </c>
      <c r="K23" s="9">
        <f>IF(E23="","",H23-G23)</f>
        <v>14850</v>
      </c>
      <c r="L23" s="58">
        <f t="shared" si="0"/>
        <v>1.8370937053870762E-2</v>
      </c>
      <c r="M23" s="25">
        <f t="shared" si="1"/>
        <v>0.59142170022094598</v>
      </c>
      <c r="N23" s="36" t="str">
        <f t="shared" si="2"/>
        <v>Ｂ</v>
      </c>
      <c r="P23" s="193"/>
      <c r="Q23" s="194"/>
      <c r="R23" s="98"/>
    </row>
    <row r="24" spans="1:18" ht="18" thickBot="1">
      <c r="A24" s="39">
        <v>62</v>
      </c>
      <c r="B24" s="214" t="s">
        <v>64</v>
      </c>
      <c r="C24" s="138">
        <v>400</v>
      </c>
      <c r="D24" s="139">
        <v>180</v>
      </c>
      <c r="E24" s="53">
        <f>販売数入力シート!C27</f>
        <v>64</v>
      </c>
      <c r="F24" s="18">
        <f>IF(D24="","",D24/C24)</f>
        <v>0.45</v>
      </c>
      <c r="G24" s="9">
        <f>IF(D24="","",D24*E24)</f>
        <v>11520</v>
      </c>
      <c r="H24" s="67">
        <f>IF(E24="","",E24*C24)</f>
        <v>25600</v>
      </c>
      <c r="I24" s="18">
        <f>IF(H24="","",H24/H$3)</f>
        <v>2.3523790270707369E-2</v>
      </c>
      <c r="J24" s="18">
        <f>IF(E24="","",J23+I24)</f>
        <v>0.43183614209839566</v>
      </c>
      <c r="K24" s="9">
        <f>IF(E24="","",H24-G24)</f>
        <v>14080</v>
      </c>
      <c r="L24" s="58">
        <f t="shared" si="0"/>
        <v>1.7418369947373759E-2</v>
      </c>
      <c r="M24" s="25">
        <f t="shared" si="1"/>
        <v>0.60884007016831976</v>
      </c>
      <c r="N24" s="36" t="str">
        <f t="shared" si="2"/>
        <v>Ｂ</v>
      </c>
      <c r="P24" s="195"/>
      <c r="Q24" s="196"/>
      <c r="R24" s="98"/>
    </row>
    <row r="25" spans="1:18" ht="18" thickTop="1">
      <c r="A25" s="39">
        <v>51</v>
      </c>
      <c r="B25" s="213" t="s">
        <v>69</v>
      </c>
      <c r="C25" s="138">
        <v>330</v>
      </c>
      <c r="D25" s="139">
        <v>40</v>
      </c>
      <c r="E25" s="53">
        <f>販売数入力シート!C16</f>
        <v>48</v>
      </c>
      <c r="F25" s="18">
        <f>IF(D25="","",D25/C25)</f>
        <v>0.12121212121212122</v>
      </c>
      <c r="G25" s="9">
        <f>IF(D25="","",D25*E25)</f>
        <v>1920</v>
      </c>
      <c r="H25" s="67">
        <f>IF(E25="","",E25*C25)</f>
        <v>15840</v>
      </c>
      <c r="I25" s="18">
        <f>IF(H25="","",H25/H$3)</f>
        <v>1.4555345230000185E-2</v>
      </c>
      <c r="J25" s="18">
        <f>IF(E25="","",J24+I25)</f>
        <v>0.44639148732839584</v>
      </c>
      <c r="K25" s="9">
        <f>IF(E25="","",H25-G25)</f>
        <v>13920</v>
      </c>
      <c r="L25" s="58">
        <f t="shared" si="0"/>
        <v>1.7220433925244513E-2</v>
      </c>
      <c r="M25" s="25">
        <f t="shared" si="1"/>
        <v>0.62606050409356429</v>
      </c>
      <c r="N25" s="36" t="str">
        <f t="shared" si="2"/>
        <v>Ｂ</v>
      </c>
      <c r="P25" s="98"/>
      <c r="Q25" s="98"/>
      <c r="R25" s="98"/>
    </row>
    <row r="26" spans="1:18">
      <c r="A26" s="39">
        <v>60</v>
      </c>
      <c r="B26" s="213" t="s">
        <v>62</v>
      </c>
      <c r="C26" s="138">
        <v>400</v>
      </c>
      <c r="D26" s="139">
        <v>80</v>
      </c>
      <c r="E26" s="53">
        <f>販売数入力シート!C25</f>
        <v>41</v>
      </c>
      <c r="F26" s="18">
        <f>IF(D26="","",D26/C26)</f>
        <v>0.2</v>
      </c>
      <c r="G26" s="9">
        <f>IF(D26="","",D26*E26)</f>
        <v>3280</v>
      </c>
      <c r="H26" s="67">
        <f>IF(E26="","",E26*C26)</f>
        <v>16400</v>
      </c>
      <c r="I26" s="18">
        <f>IF(H26="","",H26/H$3)</f>
        <v>1.5069928142171908E-2</v>
      </c>
      <c r="J26" s="18">
        <f>IF(E26="","",J25+I26)</f>
        <v>0.46146141547056774</v>
      </c>
      <c r="K26" s="9">
        <f>IF(E26="","",H26-G26)</f>
        <v>13120</v>
      </c>
      <c r="L26" s="58">
        <f t="shared" si="0"/>
        <v>1.6230753814598275E-2</v>
      </c>
      <c r="M26" s="25">
        <f t="shared" si="1"/>
        <v>0.64229125790816255</v>
      </c>
      <c r="N26" s="36" t="str">
        <f t="shared" si="2"/>
        <v>Ｂ</v>
      </c>
      <c r="P26" s="98"/>
      <c r="Q26" s="98"/>
      <c r="R26" s="98"/>
    </row>
    <row r="27" spans="1:18">
      <c r="A27" s="39">
        <v>47</v>
      </c>
      <c r="B27" s="213" t="s">
        <v>65</v>
      </c>
      <c r="C27" s="138">
        <v>300</v>
      </c>
      <c r="D27" s="139">
        <v>50</v>
      </c>
      <c r="E27" s="53">
        <f>販売数入力シート!C12</f>
        <v>52</v>
      </c>
      <c r="F27" s="18">
        <f>IF(D27="","",D27/C27)</f>
        <v>0.16666666666666666</v>
      </c>
      <c r="G27" s="9">
        <f>IF(D27="","",D27*E27)</f>
        <v>2600</v>
      </c>
      <c r="H27" s="67">
        <f>IF(E27="","",E27*C27)</f>
        <v>15600</v>
      </c>
      <c r="I27" s="18">
        <f>IF(H27="","",H27/H$3)</f>
        <v>1.4334809696212302E-2</v>
      </c>
      <c r="J27" s="18">
        <f>IF(E27="","",J26+I27)</f>
        <v>0.47579622516678005</v>
      </c>
      <c r="K27" s="9">
        <f>IF(E27="","",H27-G27)</f>
        <v>13000</v>
      </c>
      <c r="L27" s="58">
        <f t="shared" si="0"/>
        <v>1.6082301798001342E-2</v>
      </c>
      <c r="M27" s="25">
        <f t="shared" si="1"/>
        <v>0.65837355970616385</v>
      </c>
      <c r="N27" s="36" t="str">
        <f t="shared" si="2"/>
        <v>Ｂ</v>
      </c>
      <c r="P27" s="98"/>
      <c r="Q27" s="98"/>
      <c r="R27" s="98"/>
    </row>
    <row r="28" spans="1:18">
      <c r="A28" s="39">
        <v>82</v>
      </c>
      <c r="B28" s="213" t="s">
        <v>68</v>
      </c>
      <c r="C28" s="138">
        <v>400</v>
      </c>
      <c r="D28" s="140">
        <v>70</v>
      </c>
      <c r="E28" s="53">
        <f>販売数入力シート!C47</f>
        <v>39</v>
      </c>
      <c r="F28" s="18">
        <f>IF(D28="","",D28/C28)</f>
        <v>0.17499999999999999</v>
      </c>
      <c r="G28" s="9">
        <f>IF(D28="","",D28*E28)</f>
        <v>2730</v>
      </c>
      <c r="H28" s="67">
        <f>IF(E28="","",E28*C28)</f>
        <v>15600</v>
      </c>
      <c r="I28" s="18">
        <f>IF(H28="","",H28/H$3)</f>
        <v>1.4334809696212302E-2</v>
      </c>
      <c r="J28" s="18">
        <f>IF(E28="","",J27+I28)</f>
        <v>0.49013103486299237</v>
      </c>
      <c r="K28" s="9">
        <f>IF(E28="","",H28-G28)</f>
        <v>12870</v>
      </c>
      <c r="L28" s="58">
        <f t="shared" si="0"/>
        <v>1.5921478780021328E-2</v>
      </c>
      <c r="M28" s="25">
        <f t="shared" si="1"/>
        <v>0.67429503848618522</v>
      </c>
      <c r="N28" s="36" t="str">
        <f t="shared" si="2"/>
        <v>Ｂ</v>
      </c>
      <c r="P28" s="98"/>
      <c r="Q28" s="98"/>
      <c r="R28" s="98"/>
    </row>
    <row r="29" spans="1:18">
      <c r="A29" s="39">
        <v>70</v>
      </c>
      <c r="B29" s="214" t="s">
        <v>70</v>
      </c>
      <c r="C29" s="138">
        <v>400</v>
      </c>
      <c r="D29" s="139">
        <v>95</v>
      </c>
      <c r="E29" s="53">
        <f>販売数入力シート!C35</f>
        <v>41</v>
      </c>
      <c r="F29" s="18">
        <f>IF(D29="","",D29/C29)</f>
        <v>0.23749999999999999</v>
      </c>
      <c r="G29" s="9">
        <f>IF(D29="","",D29*E29)</f>
        <v>3895</v>
      </c>
      <c r="H29" s="67">
        <f>IF(E29="","",E29*C29)</f>
        <v>16400</v>
      </c>
      <c r="I29" s="18">
        <f>IF(H29="","",H29/H$3)</f>
        <v>1.5069928142171908E-2</v>
      </c>
      <c r="J29" s="18">
        <f>IF(E29="","",J28+I29)</f>
        <v>0.50520096300516426</v>
      </c>
      <c r="K29" s="9">
        <f>IF(E29="","",H29-G29)</f>
        <v>12505</v>
      </c>
      <c r="L29" s="58">
        <f t="shared" si="0"/>
        <v>1.5469937229538983E-2</v>
      </c>
      <c r="M29" s="25">
        <f t="shared" si="1"/>
        <v>0.68976497571572415</v>
      </c>
      <c r="N29" s="36" t="str">
        <f t="shared" si="2"/>
        <v>Ｂ</v>
      </c>
      <c r="P29" s="98"/>
      <c r="Q29" s="98"/>
      <c r="R29" s="98"/>
    </row>
    <row r="30" spans="1:18">
      <c r="A30" s="39">
        <v>63</v>
      </c>
      <c r="B30" s="214" t="s">
        <v>65</v>
      </c>
      <c r="C30" s="138">
        <v>400</v>
      </c>
      <c r="D30" s="139">
        <v>150</v>
      </c>
      <c r="E30" s="53">
        <f>販売数入力シート!C28</f>
        <v>50</v>
      </c>
      <c r="F30" s="18">
        <f>IF(D30="","",D30/C30)</f>
        <v>0.375</v>
      </c>
      <c r="G30" s="9">
        <f>IF(D30="","",D30*E30)</f>
        <v>7500</v>
      </c>
      <c r="H30" s="67">
        <f>IF(E30="","",E30*C30)</f>
        <v>20000</v>
      </c>
      <c r="I30" s="18">
        <f>IF(H30="","",H30/H$3)</f>
        <v>1.8377961148990131E-2</v>
      </c>
      <c r="J30" s="18">
        <f>IF(E30="","",J29+I30)</f>
        <v>0.52357892415415441</v>
      </c>
      <c r="K30" s="9">
        <f>IF(E30="","",H30-G30)</f>
        <v>12500</v>
      </c>
      <c r="L30" s="58">
        <f t="shared" si="0"/>
        <v>1.5463751728847444E-2</v>
      </c>
      <c r="M30" s="25">
        <f t="shared" si="1"/>
        <v>0.70522872744457155</v>
      </c>
      <c r="N30" s="36" t="str">
        <f t="shared" si="2"/>
        <v>Ｂ</v>
      </c>
      <c r="P30" s="98"/>
      <c r="Q30" s="98"/>
      <c r="R30" s="98"/>
    </row>
    <row r="31" spans="1:18">
      <c r="A31" s="39">
        <v>69</v>
      </c>
      <c r="B31" s="213" t="s">
        <v>71</v>
      </c>
      <c r="C31" s="138">
        <v>600</v>
      </c>
      <c r="D31" s="139">
        <v>125</v>
      </c>
      <c r="E31" s="53">
        <f>販売数入力シート!C34</f>
        <v>26</v>
      </c>
      <c r="F31" s="18">
        <f>IF(D31="","",D31/C31)</f>
        <v>0.20833333333333334</v>
      </c>
      <c r="G31" s="9">
        <f>IF(D31="","",D31*E31)</f>
        <v>3250</v>
      </c>
      <c r="H31" s="67">
        <f>IF(E31="","",E31*C31)</f>
        <v>15600</v>
      </c>
      <c r="I31" s="18">
        <f>IF(H31="","",H31/H$3)</f>
        <v>1.4334809696212302E-2</v>
      </c>
      <c r="J31" s="18">
        <f>IF(E31="","",J30+I31)</f>
        <v>0.53791373385036667</v>
      </c>
      <c r="K31" s="9">
        <f>IF(E31="","",H31-G31)</f>
        <v>12350</v>
      </c>
      <c r="L31" s="58">
        <f t="shared" si="0"/>
        <v>1.5278186708101275E-2</v>
      </c>
      <c r="M31" s="25">
        <f t="shared" si="1"/>
        <v>0.72050691415267287</v>
      </c>
      <c r="N31" s="36" t="str">
        <f t="shared" si="2"/>
        <v>Ｂ</v>
      </c>
      <c r="P31" s="98"/>
      <c r="Q31" s="98"/>
      <c r="R31" s="98"/>
    </row>
    <row r="32" spans="1:18">
      <c r="A32" s="39">
        <v>65</v>
      </c>
      <c r="B32" s="214" t="s">
        <v>67</v>
      </c>
      <c r="C32" s="138">
        <v>480</v>
      </c>
      <c r="D32" s="139">
        <v>140</v>
      </c>
      <c r="E32" s="53">
        <f>販売数入力シート!C30</f>
        <v>36</v>
      </c>
      <c r="F32" s="18">
        <f>IF(D32="","",D32/C32)</f>
        <v>0.29166666666666669</v>
      </c>
      <c r="G32" s="9">
        <f>IF(D32="","",D32*E32)</f>
        <v>5040</v>
      </c>
      <c r="H32" s="67">
        <f>IF(E32="","",E32*C32)</f>
        <v>17280</v>
      </c>
      <c r="I32" s="18">
        <f>IF(H32="","",H32/H$3)</f>
        <v>1.5878558432727473E-2</v>
      </c>
      <c r="J32" s="18">
        <f>IF(E32="","",J31+I32)</f>
        <v>0.55379229228309412</v>
      </c>
      <c r="K32" s="9">
        <f>IF(E32="","",H32-G32)</f>
        <v>12240</v>
      </c>
      <c r="L32" s="58">
        <f t="shared" si="0"/>
        <v>1.5142105692887417E-2</v>
      </c>
      <c r="M32" s="25">
        <f t="shared" si="1"/>
        <v>0.7356490198455603</v>
      </c>
      <c r="N32" s="36" t="str">
        <f t="shared" si="2"/>
        <v>Ｂ</v>
      </c>
      <c r="P32" s="98"/>
      <c r="Q32" s="98"/>
      <c r="R32" s="98"/>
    </row>
    <row r="33" spans="1:18">
      <c r="A33" s="39">
        <v>83</v>
      </c>
      <c r="B33" s="214" t="s">
        <v>69</v>
      </c>
      <c r="C33" s="138">
        <v>380</v>
      </c>
      <c r="D33" s="139">
        <v>90</v>
      </c>
      <c r="E33" s="53">
        <f>販売数入力シート!C48</f>
        <v>42</v>
      </c>
      <c r="F33" s="18">
        <f>IF(D33="","",D33/C33)</f>
        <v>0.23684210526315788</v>
      </c>
      <c r="G33" s="9">
        <f>IF(D33="","",D33*E33)</f>
        <v>3780</v>
      </c>
      <c r="H33" s="67">
        <f>IF(E33="","",E33*C33)</f>
        <v>15960</v>
      </c>
      <c r="I33" s="18">
        <f>IF(H33="","",H33/H$3)</f>
        <v>1.4665612996894124E-2</v>
      </c>
      <c r="J33" s="18">
        <f>IF(E33="","",J32+I33)</f>
        <v>0.5684579052799883</v>
      </c>
      <c r="K33" s="9">
        <f>IF(E33="","",H33-G33)</f>
        <v>12180</v>
      </c>
      <c r="L33" s="58">
        <f t="shared" si="0"/>
        <v>1.5067879684588949E-2</v>
      </c>
      <c r="M33" s="25">
        <f t="shared" si="1"/>
        <v>0.75071689953014931</v>
      </c>
      <c r="N33" s="36" t="str">
        <f t="shared" si="2"/>
        <v>Ｂ</v>
      </c>
      <c r="P33" s="98"/>
      <c r="Q33" s="98"/>
      <c r="R33" s="98"/>
    </row>
    <row r="34" spans="1:18">
      <c r="A34" s="39">
        <v>41</v>
      </c>
      <c r="B34" s="213" t="s">
        <v>59</v>
      </c>
      <c r="C34" s="138">
        <v>500</v>
      </c>
      <c r="D34" s="139">
        <v>220</v>
      </c>
      <c r="E34" s="53">
        <f>販売数入力シート!C6</f>
        <v>40</v>
      </c>
      <c r="F34" s="18">
        <f>IF(D34="","",D34/C34)</f>
        <v>0.44</v>
      </c>
      <c r="G34" s="9">
        <f>IF(D34="","",D34*E34)</f>
        <v>8800</v>
      </c>
      <c r="H34" s="67">
        <f>IF(E34="","",E34*C34)</f>
        <v>20000</v>
      </c>
      <c r="I34" s="18">
        <f>IF(H34="","",H34/H$3)</f>
        <v>1.8377961148990131E-2</v>
      </c>
      <c r="J34" s="18">
        <f>IF(E34="","",J33+I34)</f>
        <v>0.58683586642897845</v>
      </c>
      <c r="K34" s="9">
        <f>IF(E34="","",H34-G34)</f>
        <v>11200</v>
      </c>
      <c r="L34" s="58">
        <f t="shared" si="0"/>
        <v>1.3855521549047308E-2</v>
      </c>
      <c r="M34" s="25">
        <f t="shared" si="1"/>
        <v>0.76457242107919665</v>
      </c>
      <c r="N34" s="36" t="str">
        <f t="shared" si="2"/>
        <v>Ｂ</v>
      </c>
      <c r="P34" s="98"/>
      <c r="Q34" s="98"/>
      <c r="R34" s="98"/>
    </row>
    <row r="35" spans="1:18">
      <c r="A35" s="39">
        <v>59</v>
      </c>
      <c r="B35" s="213" t="s">
        <v>61</v>
      </c>
      <c r="C35" s="138">
        <v>480</v>
      </c>
      <c r="D35" s="139">
        <v>106</v>
      </c>
      <c r="E35" s="53">
        <f>販売数入力シート!C24</f>
        <v>29</v>
      </c>
      <c r="F35" s="18">
        <f>IF(D35="","",D35/C35)</f>
        <v>0.22083333333333333</v>
      </c>
      <c r="G35" s="9">
        <f>IF(D35="","",D35*E35)</f>
        <v>3074</v>
      </c>
      <c r="H35" s="67">
        <f>IF(E35="","",E35*C35)</f>
        <v>13920</v>
      </c>
      <c r="I35" s="18">
        <f>IF(H35="","",H35/H$3)</f>
        <v>1.2791060959697131E-2</v>
      </c>
      <c r="J35" s="18">
        <f>IF(E35="","",J34+I35)</f>
        <v>0.59962692738867562</v>
      </c>
      <c r="K35" s="9">
        <f>IF(E35="","",H35-G35)</f>
        <v>10846</v>
      </c>
      <c r="L35" s="58">
        <f t="shared" si="0"/>
        <v>1.341758810008635E-2</v>
      </c>
      <c r="M35" s="25">
        <f t="shared" si="1"/>
        <v>0.77799000917928296</v>
      </c>
      <c r="N35" s="36" t="str">
        <f t="shared" si="2"/>
        <v>Ｂ</v>
      </c>
      <c r="P35" s="98"/>
      <c r="Q35" s="98"/>
      <c r="R35" s="98"/>
    </row>
    <row r="36" spans="1:18">
      <c r="A36" s="39">
        <v>46</v>
      </c>
      <c r="B36" s="213" t="s">
        <v>64</v>
      </c>
      <c r="C36" s="138">
        <v>420</v>
      </c>
      <c r="D36" s="139">
        <v>95</v>
      </c>
      <c r="E36" s="53">
        <f>販売数入力シート!C11</f>
        <v>33</v>
      </c>
      <c r="F36" s="18">
        <f>IF(D36="","",D36/C36)</f>
        <v>0.22619047619047619</v>
      </c>
      <c r="G36" s="9">
        <f>IF(D36="","",D36*E36)</f>
        <v>3135</v>
      </c>
      <c r="H36" s="67">
        <f>IF(E36="","",E36*C36)</f>
        <v>13860</v>
      </c>
      <c r="I36" s="18">
        <f>IF(H36="","",H36/H$3)</f>
        <v>1.273592707625016E-2</v>
      </c>
      <c r="J36" s="18">
        <f>IF(E36="","",J35+I36)</f>
        <v>0.61236285446492578</v>
      </c>
      <c r="K36" s="9">
        <f>IF(E36="","",H36-G36)</f>
        <v>10725</v>
      </c>
      <c r="L36" s="58">
        <f t="shared" si="0"/>
        <v>1.3267898983351106E-2</v>
      </c>
      <c r="M36" s="25">
        <f t="shared" si="1"/>
        <v>0.79125790816263408</v>
      </c>
      <c r="N36" s="36" t="str">
        <f t="shared" si="2"/>
        <v>Ｂ</v>
      </c>
      <c r="P36" s="98"/>
      <c r="Q36" s="98"/>
      <c r="R36" s="98"/>
    </row>
    <row r="37" spans="1:18">
      <c r="A37" s="39">
        <v>75</v>
      </c>
      <c r="B37" s="214" t="s">
        <v>61</v>
      </c>
      <c r="C37" s="138">
        <v>300</v>
      </c>
      <c r="D37" s="139">
        <v>90</v>
      </c>
      <c r="E37" s="53">
        <f>販売数入力シート!C40</f>
        <v>51</v>
      </c>
      <c r="F37" s="18">
        <f>IF(D37="","",D37/C37)</f>
        <v>0.3</v>
      </c>
      <c r="G37" s="9">
        <f>IF(D37="","",D37*E37)</f>
        <v>4590</v>
      </c>
      <c r="H37" s="67">
        <f>IF(E37="","",E37*C37)</f>
        <v>15300</v>
      </c>
      <c r="I37" s="18">
        <f>IF(H37="","",H37/H$3)</f>
        <v>1.405914027897745E-2</v>
      </c>
      <c r="J37" s="18">
        <f>IF(E37="","",J36+I37)</f>
        <v>0.62642199474390325</v>
      </c>
      <c r="K37" s="9">
        <f>IF(E37="","",H37-G37)</f>
        <v>10710</v>
      </c>
      <c r="L37" s="58">
        <f t="shared" ref="L37:L65" si="3">IF(E37="","",K37/K$3)</f>
        <v>1.324934248127649E-2</v>
      </c>
      <c r="M37" s="25">
        <f t="shared" si="1"/>
        <v>0.8045072506439106</v>
      </c>
      <c r="N37" s="36" t="str">
        <f t="shared" si="2"/>
        <v>Ｂ</v>
      </c>
    </row>
    <row r="38" spans="1:18">
      <c r="A38" s="39">
        <v>49</v>
      </c>
      <c r="B38" s="213" t="s">
        <v>67</v>
      </c>
      <c r="C38" s="138">
        <v>250</v>
      </c>
      <c r="D38" s="139">
        <v>25</v>
      </c>
      <c r="E38" s="53">
        <f>販売数入力シート!C14</f>
        <v>42</v>
      </c>
      <c r="F38" s="18">
        <f>IF(D38="","",D38/C38)</f>
        <v>0.1</v>
      </c>
      <c r="G38" s="9">
        <f>IF(D38="","",D38*E38)</f>
        <v>1050</v>
      </c>
      <c r="H38" s="67">
        <f>IF(E38="","",E38*C38)</f>
        <v>10500</v>
      </c>
      <c r="I38" s="18">
        <f>IF(H38="","",H38/H$3)</f>
        <v>9.6484296032198196E-3</v>
      </c>
      <c r="J38" s="18">
        <f>IF(E38="","",J37+I38)</f>
        <v>0.63607042434712302</v>
      </c>
      <c r="K38" s="9">
        <f>IF(E38="","",H38-G38)</f>
        <v>9450</v>
      </c>
      <c r="L38" s="58">
        <f t="shared" si="3"/>
        <v>1.1690596307008668E-2</v>
      </c>
      <c r="M38" s="25">
        <f t="shared" si="1"/>
        <v>0.81619784695091924</v>
      </c>
      <c r="N38" s="36" t="str">
        <f t="shared" si="2"/>
        <v>Ｂ</v>
      </c>
    </row>
    <row r="39" spans="1:18">
      <c r="A39" s="39">
        <v>61</v>
      </c>
      <c r="B39" s="213" t="s">
        <v>63</v>
      </c>
      <c r="C39" s="138">
        <v>480</v>
      </c>
      <c r="D39" s="139">
        <v>95</v>
      </c>
      <c r="E39" s="53">
        <f>販売数入力シート!C26</f>
        <v>23</v>
      </c>
      <c r="F39" s="18">
        <f>IF(D39="","",D39/C39)</f>
        <v>0.19791666666666666</v>
      </c>
      <c r="G39" s="9">
        <f>IF(D39="","",D39*E39)</f>
        <v>2185</v>
      </c>
      <c r="H39" s="67">
        <f>IF(E39="","",E39*C39)</f>
        <v>11040</v>
      </c>
      <c r="I39" s="18">
        <f>IF(H39="","",H39/H$3)</f>
        <v>1.0144634554242552E-2</v>
      </c>
      <c r="J39" s="18">
        <f>IF(E39="","",J38+I39)</f>
        <v>0.64621505890136555</v>
      </c>
      <c r="K39" s="9">
        <f>IF(E39="","",H39-G39)</f>
        <v>8855</v>
      </c>
      <c r="L39" s="58">
        <f t="shared" si="3"/>
        <v>1.0954521724715529E-2</v>
      </c>
      <c r="M39" s="25">
        <f t="shared" si="1"/>
        <v>0.8271523686756348</v>
      </c>
      <c r="N39" s="36" t="str">
        <f t="shared" si="2"/>
        <v>Ｂ</v>
      </c>
    </row>
    <row r="40" spans="1:18">
      <c r="A40" s="39">
        <v>77</v>
      </c>
      <c r="B40" s="213" t="s">
        <v>63</v>
      </c>
      <c r="C40" s="138">
        <v>230</v>
      </c>
      <c r="D40" s="139">
        <v>62</v>
      </c>
      <c r="E40" s="53">
        <f>販売数入力シート!C42</f>
        <v>51</v>
      </c>
      <c r="F40" s="18">
        <f>IF(D40="","",D40/C40)</f>
        <v>0.26956521739130435</v>
      </c>
      <c r="G40" s="9">
        <f>IF(D40="","",D40*E40)</f>
        <v>3162</v>
      </c>
      <c r="H40" s="67">
        <f>IF(E40="","",E40*C40)</f>
        <v>11730</v>
      </c>
      <c r="I40" s="18">
        <f>IF(H40="","",H40/H$3)</f>
        <v>1.0778674213882712E-2</v>
      </c>
      <c r="J40" s="18">
        <f>IF(E40="","",J39+I40)</f>
        <v>0.65699373311524822</v>
      </c>
      <c r="K40" s="9">
        <f>IF(E40="","",H40-G40)</f>
        <v>8568</v>
      </c>
      <c r="L40" s="58">
        <f t="shared" si="3"/>
        <v>1.0599473985021191E-2</v>
      </c>
      <c r="M40" s="25">
        <f t="shared" si="1"/>
        <v>0.83775184266065594</v>
      </c>
      <c r="N40" s="36" t="str">
        <f t="shared" si="2"/>
        <v>Ｂ</v>
      </c>
    </row>
    <row r="41" spans="1:18">
      <c r="A41" s="39">
        <v>54</v>
      </c>
      <c r="B41" s="213" t="s">
        <v>70</v>
      </c>
      <c r="C41" s="138">
        <v>350</v>
      </c>
      <c r="D41" s="139">
        <v>90</v>
      </c>
      <c r="E41" s="53">
        <f>販売数入力シート!C19</f>
        <v>32</v>
      </c>
      <c r="F41" s="18">
        <f>IF(D41="","",D41/C41)</f>
        <v>0.25714285714285712</v>
      </c>
      <c r="G41" s="9">
        <f>IF(D41="","",D41*E41)</f>
        <v>2880</v>
      </c>
      <c r="H41" s="67">
        <f>IF(E41="","",E41*C41)</f>
        <v>11200</v>
      </c>
      <c r="I41" s="18">
        <f>IF(H41="","",H41/H$3)</f>
        <v>1.0291658243434473E-2</v>
      </c>
      <c r="J41" s="18">
        <f>IF(E41="","",J40+I41)</f>
        <v>0.6672853913586827</v>
      </c>
      <c r="K41" s="9">
        <f>IF(E41="","",H41-G41)</f>
        <v>8320</v>
      </c>
      <c r="L41" s="58">
        <f t="shared" si="3"/>
        <v>1.0292673150720858E-2</v>
      </c>
      <c r="M41" s="25">
        <f t="shared" si="1"/>
        <v>0.84804451581137685</v>
      </c>
      <c r="N41" s="36" t="str">
        <f t="shared" si="2"/>
        <v>Ｂ</v>
      </c>
    </row>
    <row r="42" spans="1:18">
      <c r="A42" s="39">
        <v>87</v>
      </c>
      <c r="B42" s="214" t="s">
        <v>72</v>
      </c>
      <c r="C42" s="138">
        <v>250</v>
      </c>
      <c r="D42" s="139">
        <v>65</v>
      </c>
      <c r="E42" s="53">
        <f>販売数入力シート!C52</f>
        <v>44</v>
      </c>
      <c r="F42" s="18">
        <f>IF(D42="","",D42/C42)</f>
        <v>0.26</v>
      </c>
      <c r="G42" s="9">
        <f>IF(D42="","",D42*E42)</f>
        <v>2860</v>
      </c>
      <c r="H42" s="67">
        <f>IF(E42="","",E42*C42)</f>
        <v>11000</v>
      </c>
      <c r="I42" s="18">
        <f>IF(H42="","",H42/H$3)</f>
        <v>1.0107878631944572E-2</v>
      </c>
      <c r="J42" s="18">
        <f>IF(E42="","",J41+I42)</f>
        <v>0.67739326999062732</v>
      </c>
      <c r="K42" s="9">
        <f>IF(E42="","",H42-G42)</f>
        <v>8140</v>
      </c>
      <c r="L42" s="58">
        <f t="shared" si="3"/>
        <v>1.0069995125825454E-2</v>
      </c>
      <c r="M42" s="25">
        <f t="shared" si="1"/>
        <v>0.85811451093720226</v>
      </c>
      <c r="N42" s="36" t="str">
        <f t="shared" si="2"/>
        <v>Ｂ</v>
      </c>
    </row>
    <row r="43" spans="1:18">
      <c r="A43" s="39">
        <v>56</v>
      </c>
      <c r="B43" s="213" t="s">
        <v>73</v>
      </c>
      <c r="C43" s="138">
        <v>360</v>
      </c>
      <c r="D43" s="139">
        <v>81</v>
      </c>
      <c r="E43" s="53">
        <f>販売数入力シート!C21</f>
        <v>27</v>
      </c>
      <c r="F43" s="18">
        <f>IF(D43="","",D43/C43)</f>
        <v>0.22500000000000001</v>
      </c>
      <c r="G43" s="9">
        <f>IF(D43="","",D43*E43)</f>
        <v>2187</v>
      </c>
      <c r="H43" s="67">
        <f>IF(E43="","",E43*C43)</f>
        <v>9720</v>
      </c>
      <c r="I43" s="18">
        <f>IF(H43="","",H43/H$3)</f>
        <v>8.9316891184092039E-3</v>
      </c>
      <c r="J43" s="18">
        <f>IF(E43="","",J42+I43)</f>
        <v>0.68632495910903657</v>
      </c>
      <c r="K43" s="9">
        <f>IF(E43="","",H43-G43)</f>
        <v>7533</v>
      </c>
      <c r="L43" s="58">
        <f t="shared" si="3"/>
        <v>9.3190753418726235E-3</v>
      </c>
      <c r="M43" s="25">
        <f t="shared" si="1"/>
        <v>0.86743358627907485</v>
      </c>
      <c r="N43" s="36" t="str">
        <f t="shared" si="2"/>
        <v>Ｂ</v>
      </c>
    </row>
    <row r="44" spans="1:18">
      <c r="A44" s="39">
        <v>100</v>
      </c>
      <c r="B44" s="214" t="s">
        <v>70</v>
      </c>
      <c r="C44" s="138">
        <v>500</v>
      </c>
      <c r="D44" s="139">
        <v>140</v>
      </c>
      <c r="E44" s="53">
        <f>販売数入力シート!C65</f>
        <v>20</v>
      </c>
      <c r="F44" s="18">
        <f>IF(D44="","",D44/C44)</f>
        <v>0.28000000000000003</v>
      </c>
      <c r="G44" s="9">
        <f>IF(D44="","",D44*E44)</f>
        <v>2800</v>
      </c>
      <c r="H44" s="67">
        <f>IF(E44="","",E44*C44)</f>
        <v>10000</v>
      </c>
      <c r="I44" s="18">
        <f>IF(H44="","",H44/H$3)</f>
        <v>9.1889805744950655E-3</v>
      </c>
      <c r="J44" s="18">
        <f>IF(E44="","",J43+I44)</f>
        <v>0.69551393968353159</v>
      </c>
      <c r="K44" s="9">
        <f>IF(E44="","",H44-G44)</f>
        <v>7200</v>
      </c>
      <c r="L44" s="58">
        <f t="shared" si="3"/>
        <v>8.9071209958161267E-3</v>
      </c>
      <c r="M44" s="25">
        <f t="shared" si="1"/>
        <v>0.876340707274891</v>
      </c>
      <c r="N44" s="36" t="str">
        <f t="shared" si="2"/>
        <v>Ｂ</v>
      </c>
    </row>
    <row r="45" spans="1:18">
      <c r="A45" s="39">
        <v>66</v>
      </c>
      <c r="B45" s="214" t="s">
        <v>68</v>
      </c>
      <c r="C45" s="138">
        <v>330</v>
      </c>
      <c r="D45" s="139">
        <v>57</v>
      </c>
      <c r="E45" s="53">
        <f>販売数入力シート!C31</f>
        <v>25</v>
      </c>
      <c r="F45" s="18">
        <f>IF(D45="","",D45/C45)</f>
        <v>0.17272727272727273</v>
      </c>
      <c r="G45" s="9">
        <f>IF(D45="","",D45*E45)</f>
        <v>1425</v>
      </c>
      <c r="H45" s="67">
        <f>IF(E45="","",E45*C45)</f>
        <v>8250</v>
      </c>
      <c r="I45" s="18">
        <f>IF(H45="","",H45/H$3)</f>
        <v>7.5809089739584294E-3</v>
      </c>
      <c r="J45" s="18">
        <f>IF(E45="","",J44+I45)</f>
        <v>0.70309484865749006</v>
      </c>
      <c r="K45" s="9">
        <f>IF(E45="","",H45-G45)</f>
        <v>6825</v>
      </c>
      <c r="L45" s="58">
        <f t="shared" si="3"/>
        <v>8.4432084439507032E-3</v>
      </c>
      <c r="M45" s="25">
        <f t="shared" si="1"/>
        <v>0.88478391571884174</v>
      </c>
      <c r="N45" s="36" t="str">
        <f t="shared" si="2"/>
        <v>Ｂ</v>
      </c>
    </row>
    <row r="46" spans="1:18">
      <c r="A46" s="39">
        <v>52</v>
      </c>
      <c r="B46" s="213" t="s">
        <v>70</v>
      </c>
      <c r="C46" s="138">
        <v>330</v>
      </c>
      <c r="D46" s="139">
        <v>92</v>
      </c>
      <c r="E46" s="53">
        <f>販売数入力シート!C17</f>
        <v>28</v>
      </c>
      <c r="F46" s="18">
        <f>IF(D46="","",D46/C46)</f>
        <v>0.27878787878787881</v>
      </c>
      <c r="G46" s="9">
        <f>IF(D46="","",D46*E46)</f>
        <v>2576</v>
      </c>
      <c r="H46" s="67">
        <f>IF(E46="","",E46*C46)</f>
        <v>9240</v>
      </c>
      <c r="I46" s="18">
        <f>IF(H46="","",H46/H$3)</f>
        <v>8.49061805083344E-3</v>
      </c>
      <c r="J46" s="18">
        <f>IF(E46="","",J45+I46)</f>
        <v>0.71158546670832346</v>
      </c>
      <c r="K46" s="9">
        <f>IF(E46="","",H46-G46)</f>
        <v>6664</v>
      </c>
      <c r="L46" s="58">
        <f t="shared" si="3"/>
        <v>8.2440353216831491E-3</v>
      </c>
      <c r="M46" s="25">
        <f t="shared" si="1"/>
        <v>0.8930279510405249</v>
      </c>
      <c r="N46" s="36" t="str">
        <f t="shared" si="2"/>
        <v>Ｂ</v>
      </c>
    </row>
    <row r="47" spans="1:18">
      <c r="A47" s="39">
        <v>55</v>
      </c>
      <c r="B47" s="213" t="s">
        <v>72</v>
      </c>
      <c r="C47" s="138">
        <v>380</v>
      </c>
      <c r="D47" s="139">
        <v>106</v>
      </c>
      <c r="E47" s="53">
        <f>販売数入力シート!C20</f>
        <v>23</v>
      </c>
      <c r="F47" s="18">
        <f>IF(D47="","",D47/C47)</f>
        <v>0.27894736842105261</v>
      </c>
      <c r="G47" s="9">
        <f>IF(D47="","",D47*E47)</f>
        <v>2438</v>
      </c>
      <c r="H47" s="67">
        <f>IF(E47="","",E47*C47)</f>
        <v>8740</v>
      </c>
      <c r="I47" s="18">
        <f>IF(H47="","",H47/H$3)</f>
        <v>8.0311690221086876E-3</v>
      </c>
      <c r="J47" s="18">
        <f>IF(E47="","",J46+I47)</f>
        <v>0.71961663573043211</v>
      </c>
      <c r="K47" s="9">
        <f>IF(E47="","",H47-G47)</f>
        <v>6302</v>
      </c>
      <c r="L47" s="58">
        <f t="shared" si="3"/>
        <v>7.7962050716157269E-3</v>
      </c>
      <c r="M47" s="25">
        <f t="shared" si="1"/>
        <v>0.90082415611214062</v>
      </c>
      <c r="N47" s="36" t="str">
        <f t="shared" si="2"/>
        <v>Ｃ</v>
      </c>
    </row>
    <row r="48" spans="1:18">
      <c r="A48" s="39">
        <v>53</v>
      </c>
      <c r="B48" s="213" t="s">
        <v>71</v>
      </c>
      <c r="C48" s="138">
        <v>300</v>
      </c>
      <c r="D48" s="139">
        <v>52</v>
      </c>
      <c r="E48" s="53">
        <f>販売数入力シート!C18</f>
        <v>25</v>
      </c>
      <c r="F48" s="18">
        <f>IF(D48="","",D48/C48)</f>
        <v>0.17333333333333334</v>
      </c>
      <c r="G48" s="9">
        <f>IF(D48="","",D48*E48)</f>
        <v>1300</v>
      </c>
      <c r="H48" s="67">
        <f>IF(E48="","",E48*C48)</f>
        <v>7500</v>
      </c>
      <c r="I48" s="18">
        <f>IF(H48="","",H48/H$3)</f>
        <v>6.8917354308712991E-3</v>
      </c>
      <c r="J48" s="18">
        <f>IF(E48="","",J47+I48)</f>
        <v>0.7265083711613034</v>
      </c>
      <c r="K48" s="9">
        <f>IF(E48="","",H48-G48)</f>
        <v>6200</v>
      </c>
      <c r="L48" s="58">
        <f t="shared" si="3"/>
        <v>7.6700208575083322E-3</v>
      </c>
      <c r="M48" s="25">
        <f t="shared" si="1"/>
        <v>0.90849417696964896</v>
      </c>
      <c r="N48" s="36" t="str">
        <f t="shared" si="2"/>
        <v>Ｃ</v>
      </c>
    </row>
    <row r="49" spans="1:14">
      <c r="A49" s="39">
        <v>86</v>
      </c>
      <c r="B49" s="214" t="s">
        <v>70</v>
      </c>
      <c r="C49" s="138">
        <v>200</v>
      </c>
      <c r="D49" s="139">
        <v>65</v>
      </c>
      <c r="E49" s="53">
        <f>販売数入力シート!C51</f>
        <v>44</v>
      </c>
      <c r="F49" s="18">
        <f>IF(D49="","",D49/C49)</f>
        <v>0.32500000000000001</v>
      </c>
      <c r="G49" s="9">
        <f>IF(D49="","",D49*E49)</f>
        <v>2860</v>
      </c>
      <c r="H49" s="67">
        <f>IF(E49="","",E49*C49)</f>
        <v>8800</v>
      </c>
      <c r="I49" s="18">
        <f>IF(H49="","",H49/H$3)</f>
        <v>8.0863029055556583E-3</v>
      </c>
      <c r="J49" s="18">
        <f>IF(E49="","",J48+I49)</f>
        <v>0.73459467406685908</v>
      </c>
      <c r="K49" s="9">
        <f>IF(E49="","",H49-G49)</f>
        <v>5940</v>
      </c>
      <c r="L49" s="58">
        <f t="shared" si="3"/>
        <v>7.3483748215483055E-3</v>
      </c>
      <c r="M49" s="25">
        <f t="shared" si="1"/>
        <v>0.91584255179119722</v>
      </c>
      <c r="N49" s="36" t="str">
        <f t="shared" si="2"/>
        <v>Ｃ</v>
      </c>
    </row>
    <row r="50" spans="1:14">
      <c r="A50" s="39">
        <v>94</v>
      </c>
      <c r="B50" s="214" t="s">
        <v>64</v>
      </c>
      <c r="C50" s="138">
        <v>150</v>
      </c>
      <c r="D50" s="141">
        <v>26</v>
      </c>
      <c r="E50" s="53">
        <f>販売数入力シート!C59</f>
        <v>47</v>
      </c>
      <c r="F50" s="18">
        <f>IF(D50="","",D50/C50)</f>
        <v>0.17333333333333334</v>
      </c>
      <c r="G50" s="9">
        <f>IF(D50="","",D50*E50)</f>
        <v>1222</v>
      </c>
      <c r="H50" s="67">
        <f>IF(E50="","",E50*C50)</f>
        <v>7050</v>
      </c>
      <c r="I50" s="18">
        <f>IF(H50="","",H50/H$3)</f>
        <v>6.4782313050190214E-3</v>
      </c>
      <c r="J50" s="18">
        <f>IF(E50="","",J49+I50)</f>
        <v>0.74107290537187809</v>
      </c>
      <c r="K50" s="9">
        <f>IF(E50="","",H50-G50)</f>
        <v>5828</v>
      </c>
      <c r="L50" s="58">
        <f t="shared" si="3"/>
        <v>7.2098196060578316E-3</v>
      </c>
      <c r="M50" s="25">
        <f t="shared" si="1"/>
        <v>0.92305237139725504</v>
      </c>
      <c r="N50" s="36" t="str">
        <f t="shared" si="2"/>
        <v>Ｃ</v>
      </c>
    </row>
    <row r="51" spans="1:14">
      <c r="A51" s="39">
        <v>88</v>
      </c>
      <c r="B51" s="214" t="s">
        <v>73</v>
      </c>
      <c r="C51" s="138">
        <v>200</v>
      </c>
      <c r="D51" s="139">
        <v>40</v>
      </c>
      <c r="E51" s="53">
        <f>販売数入力シート!C53</f>
        <v>35</v>
      </c>
      <c r="F51" s="18">
        <f>IF(D51="","",D51/C51)</f>
        <v>0.2</v>
      </c>
      <c r="G51" s="9">
        <f>IF(D51="","",D51*E51)</f>
        <v>1400</v>
      </c>
      <c r="H51" s="67">
        <f>IF(E51="","",E51*C51)</f>
        <v>7000</v>
      </c>
      <c r="I51" s="18">
        <f>IF(H51="","",H51/H$3)</f>
        <v>6.4322864021465458E-3</v>
      </c>
      <c r="J51" s="18">
        <f>IF(E51="","",J50+I51)</f>
        <v>0.74750519177402464</v>
      </c>
      <c r="K51" s="9">
        <f>IF(E51="","",H51-G51)</f>
        <v>5600</v>
      </c>
      <c r="L51" s="58">
        <f t="shared" si="3"/>
        <v>6.9277607745236542E-3</v>
      </c>
      <c r="M51" s="25">
        <f t="shared" si="1"/>
        <v>0.92998013217177866</v>
      </c>
      <c r="N51" s="36" t="str">
        <f t="shared" si="2"/>
        <v>Ｃ</v>
      </c>
    </row>
    <row r="52" spans="1:14">
      <c r="A52" s="39">
        <v>84</v>
      </c>
      <c r="B52" s="214" t="s">
        <v>70</v>
      </c>
      <c r="C52" s="138">
        <v>400</v>
      </c>
      <c r="D52" s="139">
        <v>120</v>
      </c>
      <c r="E52" s="53">
        <f>販売数入力シート!C49</f>
        <v>19</v>
      </c>
      <c r="F52" s="18">
        <f>IF(D52="","",D52/C52)</f>
        <v>0.3</v>
      </c>
      <c r="G52" s="9">
        <f>IF(D52="","",D52*E52)</f>
        <v>2280</v>
      </c>
      <c r="H52" s="67">
        <f>IF(E52="","",E52*C52)</f>
        <v>7600</v>
      </c>
      <c r="I52" s="18">
        <f>IF(H52="","",H52/H$3)</f>
        <v>6.9836252366162494E-3</v>
      </c>
      <c r="J52" s="18">
        <f>IF(E52="","",J51+I52)</f>
        <v>0.75448881701064086</v>
      </c>
      <c r="K52" s="9">
        <f>IF(E52="","",H52-G52)</f>
        <v>5320</v>
      </c>
      <c r="L52" s="58">
        <f t="shared" si="3"/>
        <v>6.5813727357974718E-3</v>
      </c>
      <c r="M52" s="25">
        <f t="shared" si="1"/>
        <v>0.93656150490757617</v>
      </c>
      <c r="N52" s="36" t="str">
        <f t="shared" si="2"/>
        <v>Ｃ</v>
      </c>
    </row>
    <row r="53" spans="1:14">
      <c r="A53" s="39">
        <v>89</v>
      </c>
      <c r="B53" s="214" t="s">
        <v>59</v>
      </c>
      <c r="C53" s="138">
        <v>300</v>
      </c>
      <c r="D53" s="139">
        <v>60</v>
      </c>
      <c r="E53" s="53">
        <f>販売数入力シート!C54</f>
        <v>22</v>
      </c>
      <c r="F53" s="18">
        <f>IF(D53="","",D53/C53)</f>
        <v>0.2</v>
      </c>
      <c r="G53" s="9">
        <f>IF(D53="","",D53*E53)</f>
        <v>1320</v>
      </c>
      <c r="H53" s="67">
        <f>IF(E53="","",E53*C53)</f>
        <v>6600</v>
      </c>
      <c r="I53" s="18">
        <f>IF(H53="","",H53/H$3)</f>
        <v>6.0647271791667429E-3</v>
      </c>
      <c r="J53" s="18">
        <f>IF(E53="","",J52+I53)</f>
        <v>0.76055354418980758</v>
      </c>
      <c r="K53" s="9">
        <f>IF(E53="","",H53-G53)</f>
        <v>5280</v>
      </c>
      <c r="L53" s="58">
        <f t="shared" si="3"/>
        <v>6.5318887302651604E-3</v>
      </c>
      <c r="M53" s="25">
        <f t="shared" si="1"/>
        <v>0.94309339363784128</v>
      </c>
      <c r="N53" s="36" t="str">
        <f t="shared" si="2"/>
        <v>Ｃ</v>
      </c>
    </row>
    <row r="54" spans="1:14">
      <c r="A54" s="39">
        <v>68</v>
      </c>
      <c r="B54" s="214" t="s">
        <v>70</v>
      </c>
      <c r="C54" s="138">
        <v>380</v>
      </c>
      <c r="D54" s="139">
        <v>115</v>
      </c>
      <c r="E54" s="53">
        <f>販売数入力シート!C33</f>
        <v>18</v>
      </c>
      <c r="F54" s="18">
        <f>IF(D54="","",D54/C54)</f>
        <v>0.30263157894736842</v>
      </c>
      <c r="G54" s="9">
        <f>IF(D54="","",D54*E54)</f>
        <v>2070</v>
      </c>
      <c r="H54" s="67">
        <f>IF(E54="","",E54*C54)</f>
        <v>6840</v>
      </c>
      <c r="I54" s="18">
        <f>IF(H54="","",H54/H$3)</f>
        <v>6.2852627129546248E-3</v>
      </c>
      <c r="J54" s="18">
        <f>IF(E54="","",J53+I54)</f>
        <v>0.76683880690276218</v>
      </c>
      <c r="K54" s="9">
        <f>IF(E54="","",H54-G54)</f>
        <v>4770</v>
      </c>
      <c r="L54" s="58">
        <f t="shared" si="3"/>
        <v>5.9009676597281844E-3</v>
      </c>
      <c r="M54" s="25">
        <f t="shared" si="1"/>
        <v>0.94899436129756942</v>
      </c>
      <c r="N54" s="36" t="str">
        <f t="shared" si="2"/>
        <v>Ｃ</v>
      </c>
    </row>
    <row r="55" spans="1:14">
      <c r="A55" s="39">
        <v>91</v>
      </c>
      <c r="B55" s="214" t="s">
        <v>61</v>
      </c>
      <c r="C55" s="138">
        <v>420</v>
      </c>
      <c r="D55" s="141">
        <v>138</v>
      </c>
      <c r="E55" s="53">
        <f>販売数入力シート!C56</f>
        <v>16</v>
      </c>
      <c r="F55" s="18">
        <f>IF(D55="","",D55/C55)</f>
        <v>0.32857142857142857</v>
      </c>
      <c r="G55" s="9">
        <f>IF(D55="","",D55*E55)</f>
        <v>2208</v>
      </c>
      <c r="H55" s="67">
        <f>IF(E55="","",E55*C55)</f>
        <v>6720</v>
      </c>
      <c r="I55" s="18">
        <f>IF(H55="","",H55/H$3)</f>
        <v>6.1749949460606843E-3</v>
      </c>
      <c r="J55" s="18">
        <f>IF(E55="","",J54+I55)</f>
        <v>0.77301380184882285</v>
      </c>
      <c r="K55" s="9">
        <f>IF(E55="","",H55-G55)</f>
        <v>4512</v>
      </c>
      <c r="L55" s="58">
        <f t="shared" si="3"/>
        <v>5.581795824044773E-3</v>
      </c>
      <c r="M55" s="25">
        <f t="shared" si="1"/>
        <v>0.95457615712161414</v>
      </c>
      <c r="N55" s="36" t="str">
        <f t="shared" si="2"/>
        <v>Ｃ</v>
      </c>
    </row>
    <row r="56" spans="1:14">
      <c r="A56" s="39">
        <v>73</v>
      </c>
      <c r="B56" s="214" t="s">
        <v>59</v>
      </c>
      <c r="C56" s="138">
        <v>300</v>
      </c>
      <c r="D56" s="139">
        <v>55</v>
      </c>
      <c r="E56" s="53">
        <f>販売数入力シート!C38</f>
        <v>18</v>
      </c>
      <c r="F56" s="18">
        <f>IF(D56="","",D56/C56)</f>
        <v>0.18333333333333332</v>
      </c>
      <c r="G56" s="9">
        <f>IF(D56="","",D56*E56)</f>
        <v>990</v>
      </c>
      <c r="H56" s="67">
        <f>IF(E56="","",E56*C56)</f>
        <v>5400</v>
      </c>
      <c r="I56" s="18">
        <f>IF(H56="","",H56/H$3)</f>
        <v>4.9620495102273357E-3</v>
      </c>
      <c r="J56" s="18">
        <f>IF(E56="","",J55+I56)</f>
        <v>0.77797585135905023</v>
      </c>
      <c r="K56" s="9">
        <f>IF(E56="","",H56-G56)</f>
        <v>4410</v>
      </c>
      <c r="L56" s="58">
        <f t="shared" si="3"/>
        <v>5.4556116099373783E-3</v>
      </c>
      <c r="M56" s="25">
        <f t="shared" si="1"/>
        <v>0.96003176873155149</v>
      </c>
      <c r="N56" s="36" t="str">
        <f t="shared" si="2"/>
        <v>Ｃ</v>
      </c>
    </row>
    <row r="57" spans="1:14">
      <c r="A57" s="39">
        <v>92</v>
      </c>
      <c r="B57" s="214" t="s">
        <v>62</v>
      </c>
      <c r="C57" s="138">
        <v>270</v>
      </c>
      <c r="D57" s="141">
        <v>104</v>
      </c>
      <c r="E57" s="53">
        <f>販売数入力シート!C57</f>
        <v>26</v>
      </c>
      <c r="F57" s="18">
        <f>IF(D57="","",D57/C57)</f>
        <v>0.38518518518518519</v>
      </c>
      <c r="G57" s="9">
        <f>IF(D57="","",D57*E57)</f>
        <v>2704</v>
      </c>
      <c r="H57" s="67">
        <f>IF(E57="","",E57*C57)</f>
        <v>7020</v>
      </c>
      <c r="I57" s="18">
        <f>IF(H57="","",H57/H$3)</f>
        <v>6.4506643632955361E-3</v>
      </c>
      <c r="J57" s="18">
        <f>IF(E57="","",J56+I57)</f>
        <v>0.78442651572234579</v>
      </c>
      <c r="K57" s="9">
        <f>IF(E57="","",H57-G57)</f>
        <v>4316</v>
      </c>
      <c r="L57" s="58">
        <f t="shared" si="3"/>
        <v>5.3393241969364449E-3</v>
      </c>
      <c r="M57" s="25">
        <f t="shared" si="1"/>
        <v>0.96537109292848788</v>
      </c>
      <c r="N57" s="36" t="str">
        <f t="shared" si="2"/>
        <v>Ｃ</v>
      </c>
    </row>
    <row r="58" spans="1:14">
      <c r="A58" s="39">
        <v>67</v>
      </c>
      <c r="B58" s="214" t="s">
        <v>69</v>
      </c>
      <c r="C58" s="138">
        <v>380</v>
      </c>
      <c r="D58" s="139">
        <v>108</v>
      </c>
      <c r="E58" s="53">
        <f>販売数入力シート!C32</f>
        <v>14</v>
      </c>
      <c r="F58" s="18">
        <f>IF(D58="","",D58/C58)</f>
        <v>0.28421052631578947</v>
      </c>
      <c r="G58" s="9">
        <f>IF(D58="","",D58*E58)</f>
        <v>1512</v>
      </c>
      <c r="H58" s="67">
        <f>IF(E58="","",E58*C58)</f>
        <v>5320</v>
      </c>
      <c r="I58" s="18">
        <f>IF(H58="","",H58/H$3)</f>
        <v>4.8885376656313748E-3</v>
      </c>
      <c r="J58" s="18">
        <f>IF(E58="","",J57+I58)</f>
        <v>0.78931505338797714</v>
      </c>
      <c r="K58" s="9">
        <f>IF(E58="","",H58-G58)</f>
        <v>3808</v>
      </c>
      <c r="L58" s="58">
        <f t="shared" si="3"/>
        <v>4.7108773266760851E-3</v>
      </c>
      <c r="M58" s="25">
        <f t="shared" si="1"/>
        <v>0.97008197025516396</v>
      </c>
      <c r="N58" s="36" t="str">
        <f t="shared" si="2"/>
        <v>Ｃ</v>
      </c>
    </row>
    <row r="59" spans="1:14">
      <c r="A59" s="39">
        <v>50</v>
      </c>
      <c r="B59" s="213" t="s">
        <v>68</v>
      </c>
      <c r="C59" s="138">
        <v>330</v>
      </c>
      <c r="D59" s="139">
        <v>80</v>
      </c>
      <c r="E59" s="53">
        <f>販売数入力シート!C15</f>
        <v>15</v>
      </c>
      <c r="F59" s="18">
        <f>IF(D59="","",D59/C59)</f>
        <v>0.24242424242424243</v>
      </c>
      <c r="G59" s="9">
        <f>IF(D59="","",D59*E59)</f>
        <v>1200</v>
      </c>
      <c r="H59" s="67">
        <f>IF(E59="","",E59*C59)</f>
        <v>4950</v>
      </c>
      <c r="I59" s="18">
        <f>IF(H59="","",H59/H$3)</f>
        <v>4.5485453843750571E-3</v>
      </c>
      <c r="J59" s="18">
        <f>IF(E59="","",J58+I59)</f>
        <v>0.79386359877235224</v>
      </c>
      <c r="K59" s="9">
        <f>IF(E59="","",H59-G59)</f>
        <v>3750</v>
      </c>
      <c r="L59" s="58">
        <f t="shared" si="3"/>
        <v>4.6391255186542333E-3</v>
      </c>
      <c r="M59" s="25">
        <f t="shared" si="1"/>
        <v>0.97472109577381816</v>
      </c>
      <c r="N59" s="36" t="str">
        <f t="shared" si="2"/>
        <v>Ｃ</v>
      </c>
    </row>
    <row r="60" spans="1:14">
      <c r="A60" s="39">
        <v>93</v>
      </c>
      <c r="B60" s="214" t="s">
        <v>63</v>
      </c>
      <c r="C60" s="138">
        <v>270</v>
      </c>
      <c r="D60" s="141">
        <v>78</v>
      </c>
      <c r="E60" s="53">
        <f>販売数入力シート!C58</f>
        <v>19</v>
      </c>
      <c r="F60" s="18">
        <f>IF(D60="","",D60/C60)</f>
        <v>0.28888888888888886</v>
      </c>
      <c r="G60" s="9">
        <f>IF(D60="","",D60*E60)</f>
        <v>1482</v>
      </c>
      <c r="H60" s="67">
        <f>IF(E60="","",E60*C60)</f>
        <v>5130</v>
      </c>
      <c r="I60" s="18">
        <f>IF(H60="","",H60/H$3)</f>
        <v>4.7139470347159684E-3</v>
      </c>
      <c r="J60" s="18">
        <f>IF(E60="","",J59+I60)</f>
        <v>0.79857754580706819</v>
      </c>
      <c r="K60" s="9">
        <f>IF(E60="","",H60-G60)</f>
        <v>3648</v>
      </c>
      <c r="L60" s="58">
        <f t="shared" si="3"/>
        <v>4.5129413045468377E-3</v>
      </c>
      <c r="M60" s="25">
        <f t="shared" si="1"/>
        <v>0.97923403707836498</v>
      </c>
      <c r="N60" s="36" t="str">
        <f t="shared" si="2"/>
        <v>Ｃ</v>
      </c>
    </row>
    <row r="61" spans="1:14">
      <c r="A61" s="39">
        <v>64</v>
      </c>
      <c r="B61" s="214" t="s">
        <v>66</v>
      </c>
      <c r="C61" s="138">
        <v>420</v>
      </c>
      <c r="D61" s="139">
        <v>135</v>
      </c>
      <c r="E61" s="53">
        <f>販売数入力シート!C29</f>
        <v>12</v>
      </c>
      <c r="F61" s="18">
        <f>IF(D61="","",D61/C61)</f>
        <v>0.32142857142857145</v>
      </c>
      <c r="G61" s="9">
        <f>IF(D61="","",D61*E61)</f>
        <v>1620</v>
      </c>
      <c r="H61" s="67">
        <f>IF(E61="","",E61*C61)</f>
        <v>5040</v>
      </c>
      <c r="I61" s="18">
        <f>IF(H61="","",H61/H$3)</f>
        <v>4.6312462095455132E-3</v>
      </c>
      <c r="J61" s="18">
        <f>IF(E61="","",J60+I61)</f>
        <v>0.80320879201661366</v>
      </c>
      <c r="K61" s="9">
        <f>IF(E61="","",H61-G61)</f>
        <v>3420</v>
      </c>
      <c r="L61" s="58">
        <f t="shared" si="3"/>
        <v>4.2308824730126603E-3</v>
      </c>
      <c r="M61" s="25">
        <f t="shared" si="1"/>
        <v>0.9834649195513776</v>
      </c>
      <c r="N61" s="36" t="str">
        <f t="shared" si="2"/>
        <v>Ｃ</v>
      </c>
    </row>
    <row r="62" spans="1:14">
      <c r="A62" s="39">
        <v>90</v>
      </c>
      <c r="B62" s="214" t="s">
        <v>60</v>
      </c>
      <c r="C62" s="138">
        <v>350</v>
      </c>
      <c r="D62" s="141">
        <v>98</v>
      </c>
      <c r="E62" s="53">
        <f>販売数入力シート!C55</f>
        <v>13</v>
      </c>
      <c r="F62" s="18">
        <f>IF(D62="","",D62/C62)</f>
        <v>0.28000000000000003</v>
      </c>
      <c r="G62" s="9">
        <f>IF(D62="","",D62*E62)</f>
        <v>1274</v>
      </c>
      <c r="H62" s="67">
        <f>IF(E62="","",E62*C62)</f>
        <v>4550</v>
      </c>
      <c r="I62" s="18">
        <f>IF(H62="","",H62/H$3)</f>
        <v>4.1809861613952551E-3</v>
      </c>
      <c r="J62" s="18">
        <f>IF(E62="","",J61+I62)</f>
        <v>0.80738977817800894</v>
      </c>
      <c r="K62" s="9">
        <f>IF(E62="","",H62-G62)</f>
        <v>3276</v>
      </c>
      <c r="L62" s="58">
        <f t="shared" si="3"/>
        <v>4.0527400530963381E-3</v>
      </c>
      <c r="M62" s="25">
        <f t="shared" si="1"/>
        <v>0.98751765960447391</v>
      </c>
      <c r="N62" s="36" t="str">
        <f t="shared" si="2"/>
        <v>Ｃ</v>
      </c>
    </row>
    <row r="63" spans="1:14">
      <c r="A63" s="39">
        <v>44</v>
      </c>
      <c r="B63" s="213" t="s">
        <v>62</v>
      </c>
      <c r="C63" s="138">
        <v>780</v>
      </c>
      <c r="D63" s="139">
        <v>380</v>
      </c>
      <c r="E63" s="53">
        <f>販売数入力シート!C9</f>
        <v>8</v>
      </c>
      <c r="F63" s="18">
        <f>IF(D63="","",D63/C63)</f>
        <v>0.48717948717948717</v>
      </c>
      <c r="G63" s="9">
        <f>IF(D63="","",D63*E63)</f>
        <v>3040</v>
      </c>
      <c r="H63" s="67">
        <f>IF(E63="","",E63*C63)</f>
        <v>6240</v>
      </c>
      <c r="I63" s="18">
        <f>IF(H63="","",H63/H$3)</f>
        <v>5.7339238784849212E-3</v>
      </c>
      <c r="J63" s="18">
        <f>IF(E63="","",J62+I63)</f>
        <v>0.81312370205649387</v>
      </c>
      <c r="K63" s="9">
        <f>IF(E63="","",H63-G63)</f>
        <v>3200</v>
      </c>
      <c r="L63" s="58">
        <f t="shared" si="3"/>
        <v>3.9587204425849459E-3</v>
      </c>
      <c r="M63" s="25">
        <f t="shared" si="1"/>
        <v>0.99147638004705885</v>
      </c>
      <c r="N63" s="36" t="str">
        <f t="shared" si="2"/>
        <v>Ｃ</v>
      </c>
    </row>
    <row r="64" spans="1:14">
      <c r="A64" s="39">
        <v>95</v>
      </c>
      <c r="B64" s="214" t="s">
        <v>65</v>
      </c>
      <c r="C64" s="138">
        <v>150</v>
      </c>
      <c r="D64" s="141">
        <v>15</v>
      </c>
      <c r="E64" s="53">
        <f>販売数入力シート!C60</f>
        <v>20</v>
      </c>
      <c r="F64" s="18">
        <f>IF(D64="","",D64/C64)</f>
        <v>0.1</v>
      </c>
      <c r="G64" s="9">
        <f>IF(D64="","",D64*E64)</f>
        <v>300</v>
      </c>
      <c r="H64" s="67">
        <f>IF(E64="","",E64*C64)</f>
        <v>3000</v>
      </c>
      <c r="I64" s="18">
        <f>IF(H64="","",H64/H$3)</f>
        <v>2.7566941723485196E-3</v>
      </c>
      <c r="J64" s="18">
        <f>IF(E64="","",J63+I64)</f>
        <v>0.81588039622884234</v>
      </c>
      <c r="K64" s="9">
        <f>IF(E64="","",H64-G64)</f>
        <v>2700</v>
      </c>
      <c r="L64" s="58">
        <f t="shared" si="3"/>
        <v>3.3401703734310477E-3</v>
      </c>
      <c r="M64" s="25">
        <f t="shared" si="1"/>
        <v>0.99481655042048989</v>
      </c>
      <c r="N64" s="36" t="str">
        <f t="shared" si="2"/>
        <v>Ｃ</v>
      </c>
    </row>
    <row r="65" spans="1:14">
      <c r="A65" s="80">
        <v>98</v>
      </c>
      <c r="B65" s="213" t="s">
        <v>68</v>
      </c>
      <c r="C65" s="138">
        <v>880</v>
      </c>
      <c r="D65" s="139">
        <v>400</v>
      </c>
      <c r="E65" s="75">
        <f>販売数入力シート!C63</f>
        <v>5</v>
      </c>
      <c r="F65" s="76">
        <f>IF(D65="","",D65/C65)</f>
        <v>0.45454545454545453</v>
      </c>
      <c r="G65" s="77">
        <f>IF(D65="","",D65*E65)</f>
        <v>2000</v>
      </c>
      <c r="H65" s="78">
        <f>IF(E65="","",E65*C65)</f>
        <v>4400</v>
      </c>
      <c r="I65" s="18">
        <f>IF(H65="","",H65/H$3)</f>
        <v>4.0431514527778292E-3</v>
      </c>
      <c r="J65" s="18">
        <f>IF(E65="","",J64+I65)</f>
        <v>0.81992354768162012</v>
      </c>
      <c r="K65" s="9">
        <f>IF(E65="","",H65-G65)</f>
        <v>2400</v>
      </c>
      <c r="L65" s="58">
        <f t="shared" si="3"/>
        <v>2.9690403319387092E-3</v>
      </c>
      <c r="M65" s="25">
        <f t="shared" si="1"/>
        <v>0.99778559075242856</v>
      </c>
      <c r="N65" s="36" t="str">
        <f t="shared" si="2"/>
        <v>Ｃ</v>
      </c>
    </row>
    <row r="66" spans="1:14">
      <c r="A66" s="39">
        <v>74</v>
      </c>
      <c r="B66" s="214" t="s">
        <v>60</v>
      </c>
      <c r="C66" s="138">
        <v>450</v>
      </c>
      <c r="D66" s="139">
        <v>92</v>
      </c>
      <c r="E66" s="75">
        <f>販売数入力シート!C39</f>
        <v>5</v>
      </c>
      <c r="F66" s="76">
        <f>IF(D66="","",D66/C66)</f>
        <v>0.20444444444444446</v>
      </c>
      <c r="G66" s="77">
        <f>IF(D66="","",D66*E66)</f>
        <v>460</v>
      </c>
      <c r="H66" s="78">
        <f>IF(E66="","",E66*C66)</f>
        <v>2250</v>
      </c>
      <c r="I66" s="18">
        <f>IF(H66="","",H66/H$3)</f>
        <v>2.0675206292613897E-3</v>
      </c>
      <c r="J66" s="18">
        <f>IF(E66="","",J65+I66)</f>
        <v>0.82199106831088153</v>
      </c>
      <c r="K66" s="9">
        <f>IF(E66="","",H66-G66)</f>
        <v>1790</v>
      </c>
      <c r="L66" s="58">
        <f>IF(E66="","",K66/K$3)</f>
        <v>2.2144092475709538E-3</v>
      </c>
      <c r="M66" s="25">
        <f>IF(L66="","",M65+L66)</f>
        <v>0.99999999999999956</v>
      </c>
      <c r="N66" s="36" t="str">
        <f>IF(M66="","",IF(M66&lt;=$P$3,"Ａ",IF(M66&lt;=$P$4,"Ｂ","Ｃ")))</f>
        <v>Ｃ</v>
      </c>
    </row>
    <row r="67" spans="1:14">
      <c r="A67"/>
      <c r="B67" s="110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 s="110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 s="110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 s="11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 s="110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 s="110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 s="110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 s="110"/>
      <c r="C74"/>
      <c r="D74"/>
      <c r="E74" s="44"/>
      <c r="F74"/>
      <c r="G74"/>
      <c r="H74"/>
      <c r="I74"/>
      <c r="J74"/>
      <c r="K74"/>
      <c r="L74"/>
      <c r="M74"/>
      <c r="N74"/>
    </row>
    <row r="75" spans="1:14">
      <c r="A75"/>
      <c r="B75" s="110"/>
      <c r="C75"/>
      <c r="D75"/>
      <c r="E75" s="44"/>
      <c r="F75"/>
      <c r="G75"/>
      <c r="H75"/>
      <c r="I75"/>
      <c r="J75"/>
      <c r="K75"/>
      <c r="L75"/>
      <c r="M75"/>
      <c r="N75"/>
    </row>
    <row r="76" spans="1:14">
      <c r="A76"/>
      <c r="B76" s="110"/>
      <c r="C76"/>
      <c r="D76"/>
      <c r="E76" s="44"/>
      <c r="F76"/>
      <c r="G76"/>
      <c r="H76"/>
      <c r="I76"/>
      <c r="J76"/>
      <c r="K76"/>
      <c r="L76"/>
      <c r="M76"/>
      <c r="N76"/>
    </row>
    <row r="77" spans="1:14">
      <c r="A77"/>
      <c r="B77" s="110"/>
      <c r="C77"/>
      <c r="D77"/>
      <c r="E77" s="44"/>
      <c r="F77"/>
      <c r="G77"/>
      <c r="H77"/>
      <c r="I77"/>
      <c r="J77"/>
      <c r="K77"/>
      <c r="L77"/>
      <c r="M77"/>
      <c r="N77"/>
    </row>
    <row r="78" spans="1:14">
      <c r="A78"/>
      <c r="B78" s="110"/>
      <c r="C78"/>
      <c r="D78"/>
      <c r="E78" s="44"/>
      <c r="F78"/>
      <c r="G78"/>
      <c r="H78"/>
      <c r="I78"/>
      <c r="J78"/>
      <c r="K78"/>
      <c r="L78"/>
      <c r="M78"/>
      <c r="N78"/>
    </row>
    <row r="79" spans="1:14">
      <c r="E79" s="44"/>
    </row>
  </sheetData>
  <mergeCells count="10">
    <mergeCell ref="Q5:R5"/>
    <mergeCell ref="P7:Q24"/>
    <mergeCell ref="A1:E1"/>
    <mergeCell ref="G1:N1"/>
    <mergeCell ref="O2:R2"/>
    <mergeCell ref="N3:N4"/>
    <mergeCell ref="Q3:R3"/>
    <mergeCell ref="Q4:R4"/>
    <mergeCell ref="O1:P1"/>
    <mergeCell ref="Q1:R1"/>
  </mergeCells>
  <phoneticPr fontId="4"/>
  <conditionalFormatting sqref="N5:N66">
    <cfRule type="containsText" dxfId="30" priority="1" stopIfTrue="1" operator="containsText" text="Ｂ">
      <formula>NOT(ISERROR(SEARCH("Ｂ",N5)))</formula>
    </cfRule>
    <cfRule type="containsText" dxfId="29" priority="2" stopIfTrue="1" operator="containsText" text="Ａ">
      <formula>NOT(ISERROR(SEARCH("Ａ",N5)))</formula>
    </cfRule>
  </conditionalFormatting>
  <pageMargins left="0.27559055118110237" right="0.35433070866141736" top="0.55118110236220474" bottom="0.47244094488188981" header="0.31496062992125984" footer="0.31496062992125984"/>
  <pageSetup paperSize="9" scale="75" orientation="portrait" horizontalDpi="4294967293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view="pageBreakPreview" zoomScale="75" zoomScaleNormal="100" zoomScaleSheetLayoutView="75" workbookViewId="0">
      <selection activeCell="N2" sqref="G1:N65536"/>
    </sheetView>
  </sheetViews>
  <sheetFormatPr defaultRowHeight="17.25"/>
  <cols>
    <col min="1" max="1" width="5" style="6" customWidth="1"/>
    <col min="2" max="2" width="22.375" style="215" customWidth="1"/>
    <col min="3" max="5" width="6.25" style="1" customWidth="1"/>
    <col min="6" max="6" width="5.875" style="12" hidden="1" customWidth="1"/>
    <col min="7" max="7" width="6.75" style="1" hidden="1" customWidth="1"/>
    <col min="8" max="8" width="8.125" style="1" hidden="1" customWidth="1"/>
    <col min="9" max="9" width="5.875" style="19" hidden="1" customWidth="1"/>
    <col min="10" max="10" width="5.875" style="12" hidden="1" customWidth="1"/>
    <col min="11" max="11" width="8.125" style="1" customWidth="1"/>
    <col min="12" max="12" width="5.875" style="26" customWidth="1"/>
    <col min="13" max="13" width="5.875" style="27" customWidth="1"/>
    <col min="14" max="14" width="11" style="34" customWidth="1"/>
    <col min="15" max="15" width="4.25" style="3" customWidth="1"/>
    <col min="16" max="16" width="6.375" style="3" customWidth="1"/>
    <col min="17" max="17" width="5.5" style="3" customWidth="1"/>
    <col min="18" max="16384" width="9" style="3"/>
  </cols>
  <sheetData>
    <row r="1" spans="1:18" ht="31.5" customHeight="1" thickBot="1">
      <c r="A1" s="156" t="s">
        <v>35</v>
      </c>
      <c r="B1" s="156"/>
      <c r="C1" s="156"/>
      <c r="D1" s="156"/>
      <c r="E1" s="156"/>
      <c r="F1" s="55"/>
      <c r="G1" s="207" t="s">
        <v>36</v>
      </c>
      <c r="H1" s="208"/>
      <c r="I1" s="208"/>
      <c r="J1" s="208"/>
      <c r="K1" s="208"/>
      <c r="L1" s="208"/>
      <c r="M1" s="208"/>
      <c r="N1" s="209"/>
      <c r="O1" s="201" t="str">
        <f>価格・原価入力シート及び総合表!G1</f>
        <v>○○店</v>
      </c>
      <c r="P1" s="201"/>
      <c r="Q1" s="202">
        <f>価格・原価入力シート及び総合表!L1</f>
        <v>40694</v>
      </c>
      <c r="R1" s="201"/>
    </row>
    <row r="2" spans="1:18">
      <c r="A2" s="29"/>
      <c r="B2" s="215" t="s">
        <v>13</v>
      </c>
      <c r="F2" s="32"/>
      <c r="I2" s="12"/>
      <c r="J2" s="32"/>
      <c r="L2" s="33"/>
      <c r="M2" s="31"/>
      <c r="O2" s="200" t="s">
        <v>37</v>
      </c>
      <c r="P2" s="200"/>
      <c r="Q2" s="200"/>
      <c r="R2" s="200"/>
    </row>
    <row r="3" spans="1:18" ht="14.25" customHeight="1">
      <c r="A3" s="81"/>
      <c r="B3" s="216" t="s">
        <v>2</v>
      </c>
      <c r="C3" s="82">
        <f>H3/E3</f>
        <v>362.39094239094237</v>
      </c>
      <c r="D3" s="83"/>
      <c r="E3" s="84">
        <f>SUM(E5:E66)</f>
        <v>3003</v>
      </c>
      <c r="F3" s="85">
        <f>IF(H3="","",G3/H3)</f>
        <v>0.25721610644515097</v>
      </c>
      <c r="G3" s="84">
        <f>SUM(G5:G66)</f>
        <v>279918</v>
      </c>
      <c r="H3" s="84">
        <f>SUM(H5:H66)</f>
        <v>1088260</v>
      </c>
      <c r="I3" s="88"/>
      <c r="J3" s="89"/>
      <c r="K3" s="83">
        <f>SUM(K5:K66)</f>
        <v>808342</v>
      </c>
      <c r="L3" s="20"/>
      <c r="M3" s="21"/>
      <c r="N3" s="198" t="s">
        <v>15</v>
      </c>
      <c r="O3" s="34" t="s">
        <v>17</v>
      </c>
      <c r="P3" s="101">
        <v>40</v>
      </c>
      <c r="Q3" s="197" t="s">
        <v>20</v>
      </c>
      <c r="R3" s="197"/>
    </row>
    <row r="4" spans="1:18">
      <c r="A4" s="79" t="s">
        <v>11</v>
      </c>
      <c r="B4" s="217" t="s">
        <v>3</v>
      </c>
      <c r="C4" s="70" t="s">
        <v>0</v>
      </c>
      <c r="D4" s="71" t="s">
        <v>5</v>
      </c>
      <c r="E4" s="71" t="s">
        <v>4</v>
      </c>
      <c r="F4" s="72" t="s">
        <v>1</v>
      </c>
      <c r="G4" s="71" t="s">
        <v>7</v>
      </c>
      <c r="H4" s="73" t="s">
        <v>6</v>
      </c>
      <c r="I4" s="11" t="s">
        <v>12</v>
      </c>
      <c r="J4" s="16" t="s">
        <v>8</v>
      </c>
      <c r="K4" s="7" t="s">
        <v>9</v>
      </c>
      <c r="L4" s="56" t="s">
        <v>10</v>
      </c>
      <c r="M4" s="23" t="s">
        <v>8</v>
      </c>
      <c r="N4" s="199"/>
      <c r="O4" s="34" t="s">
        <v>18</v>
      </c>
      <c r="P4" s="101">
        <v>20</v>
      </c>
      <c r="Q4" s="197" t="s">
        <v>38</v>
      </c>
      <c r="R4" s="197"/>
    </row>
    <row r="5" spans="1:18">
      <c r="A5" s="39">
        <v>40</v>
      </c>
      <c r="B5" s="213" t="s">
        <v>58</v>
      </c>
      <c r="C5" s="138">
        <v>150</v>
      </c>
      <c r="D5" s="139">
        <v>60</v>
      </c>
      <c r="E5" s="53">
        <f>販売数入力シート!C5</f>
        <v>313</v>
      </c>
      <c r="F5" s="17">
        <f>IF(D5="","",D5/C5)</f>
        <v>0.4</v>
      </c>
      <c r="G5" s="8">
        <f>IF(D5="","",D5*E5)</f>
        <v>18780</v>
      </c>
      <c r="H5" s="66">
        <f>IF(E5="","",E5*C5)</f>
        <v>46950</v>
      </c>
      <c r="I5" s="17">
        <f>IF(H5="","",H5/H$3)</f>
        <v>4.3142263797254332E-2</v>
      </c>
      <c r="J5" s="18">
        <f>IF(E5="","",I5)</f>
        <v>4.3142263797254332E-2</v>
      </c>
      <c r="K5" s="8">
        <f>IF(E5="","",H5-G5)</f>
        <v>28170</v>
      </c>
      <c r="L5" s="57">
        <f t="shared" ref="L5:L65" si="0">IF(E5="","",K5/K$3)</f>
        <v>3.4849110896130596E-2</v>
      </c>
      <c r="M5" s="24">
        <f>IF(L5="","",L5)</f>
        <v>3.4849110896130596E-2</v>
      </c>
      <c r="N5" s="36" t="str">
        <f>IF(E5="","",IF(E5&gt;=$P$3,"Ａ",IF(E5&gt;=$P$4,"Ｂ","Ｃ")))</f>
        <v>Ａ</v>
      </c>
      <c r="O5" s="34" t="s">
        <v>19</v>
      </c>
      <c r="P5" s="101">
        <v>20</v>
      </c>
      <c r="Q5" s="197" t="s">
        <v>21</v>
      </c>
      <c r="R5" s="197"/>
    </row>
    <row r="6" spans="1:18" ht="18" thickBot="1">
      <c r="A6" s="39">
        <v>42</v>
      </c>
      <c r="B6" s="213" t="s">
        <v>60</v>
      </c>
      <c r="C6" s="138">
        <v>150</v>
      </c>
      <c r="D6" s="139">
        <v>42</v>
      </c>
      <c r="E6" s="53">
        <f>販売数入力シート!C7</f>
        <v>223</v>
      </c>
      <c r="F6" s="18">
        <f>IF(D6="","",D6/C6)</f>
        <v>0.28000000000000003</v>
      </c>
      <c r="G6" s="9">
        <f>IF(D6="","",D6*E6)</f>
        <v>9366</v>
      </c>
      <c r="H6" s="67">
        <f>IF(E6="","",E6*C6)</f>
        <v>33450</v>
      </c>
      <c r="I6" s="18">
        <f>IF(H6="","",H6/H$3)</f>
        <v>3.0737140021685993E-2</v>
      </c>
      <c r="J6" s="18">
        <f>IF(E6="","",J5+I6)</f>
        <v>7.3879403818940328E-2</v>
      </c>
      <c r="K6" s="9">
        <f>IF(E6="","",H6-G6)</f>
        <v>24084</v>
      </c>
      <c r="L6" s="58">
        <f t="shared" si="0"/>
        <v>2.9794319731004947E-2</v>
      </c>
      <c r="M6" s="25">
        <f t="shared" ref="M6:M65" si="1">IF(L6="","",M5+L6)</f>
        <v>6.464343062713554E-2</v>
      </c>
      <c r="N6" s="36" t="str">
        <f>IF(E6="","",IF(E6&gt;=$P$3,"Ａ",IF(E6&gt;=$P$4,"Ｂ","Ｃ")))</f>
        <v>Ａ</v>
      </c>
    </row>
    <row r="7" spans="1:18" ht="14.25" customHeight="1" thickTop="1">
      <c r="A7" s="39">
        <v>43</v>
      </c>
      <c r="B7" s="213" t="s">
        <v>61</v>
      </c>
      <c r="C7" s="138">
        <v>150</v>
      </c>
      <c r="D7" s="139">
        <v>45</v>
      </c>
      <c r="E7" s="53">
        <f>販売数入力シート!C8</f>
        <v>149</v>
      </c>
      <c r="F7" s="18">
        <f>IF(D7="","",D7/C7)</f>
        <v>0.3</v>
      </c>
      <c r="G7" s="9">
        <f>IF(D7="","",D7*E7)</f>
        <v>6705</v>
      </c>
      <c r="H7" s="67">
        <f>IF(E7="","",E7*C7)</f>
        <v>22350</v>
      </c>
      <c r="I7" s="18">
        <f>IF(H7="","",H7/H$3)</f>
        <v>2.0537371583996471E-2</v>
      </c>
      <c r="J7" s="18">
        <f>IF(E7="","",J6+I7)</f>
        <v>9.4416775402936803E-2</v>
      </c>
      <c r="K7" s="9">
        <f>IF(E7="","",H7-G7)</f>
        <v>15645</v>
      </c>
      <c r="L7" s="58">
        <f t="shared" si="0"/>
        <v>1.9354431663825462E-2</v>
      </c>
      <c r="M7" s="25">
        <f t="shared" si="1"/>
        <v>8.3997862290960998E-2</v>
      </c>
      <c r="N7" s="36" t="str">
        <f t="shared" ref="N7:N65" si="2">IF(E7="","",IF(E7&gt;=$P$3,"Ａ",IF(E7&gt;=$P$4,"Ｂ","Ｃ")))</f>
        <v>Ａ</v>
      </c>
      <c r="P7" s="191" t="s">
        <v>34</v>
      </c>
      <c r="Q7" s="192"/>
      <c r="R7" s="98"/>
    </row>
    <row r="8" spans="1:18">
      <c r="A8" s="39">
        <v>101</v>
      </c>
      <c r="B8" s="214" t="s">
        <v>74</v>
      </c>
      <c r="C8" s="138">
        <v>1100</v>
      </c>
      <c r="D8" s="139">
        <v>300</v>
      </c>
      <c r="E8" s="53">
        <f>販売数入力シート!C66</f>
        <v>107</v>
      </c>
      <c r="F8" s="18">
        <f>IF(D8="","",D8/C8)</f>
        <v>0.27272727272727271</v>
      </c>
      <c r="G8" s="9">
        <f>IF(D8="","",D8*E8)</f>
        <v>32100</v>
      </c>
      <c r="H8" s="67">
        <f>IF(E8="","",E8*C8)</f>
        <v>117700</v>
      </c>
      <c r="I8" s="18">
        <f>IF(H8="","",H8/H$3)</f>
        <v>0.10815430136180693</v>
      </c>
      <c r="J8" s="18">
        <f>IF(E8="","",J7+I8)</f>
        <v>0.20257107676474373</v>
      </c>
      <c r="K8" s="9">
        <f>IF(E8="","",H8-G8)</f>
        <v>85600</v>
      </c>
      <c r="L8" s="58">
        <f t="shared" si="0"/>
        <v>0.10589577183914729</v>
      </c>
      <c r="M8" s="25">
        <f t="shared" si="1"/>
        <v>0.18989363413010829</v>
      </c>
      <c r="N8" s="36" t="str">
        <f t="shared" si="2"/>
        <v>Ａ</v>
      </c>
      <c r="P8" s="193"/>
      <c r="Q8" s="194"/>
      <c r="R8" s="98"/>
    </row>
    <row r="9" spans="1:18">
      <c r="A9" s="39">
        <v>45</v>
      </c>
      <c r="B9" s="213" t="s">
        <v>63</v>
      </c>
      <c r="C9" s="138">
        <v>380</v>
      </c>
      <c r="D9" s="139">
        <v>26</v>
      </c>
      <c r="E9" s="53">
        <f>販売数入力シート!C10</f>
        <v>99</v>
      </c>
      <c r="F9" s="18">
        <f>IF(D9="","",D9/C9)</f>
        <v>6.8421052631578952E-2</v>
      </c>
      <c r="G9" s="9">
        <f>IF(D9="","",D9*E9)</f>
        <v>2574</v>
      </c>
      <c r="H9" s="67">
        <f>IF(E9="","",E9*C9)</f>
        <v>37620</v>
      </c>
      <c r="I9" s="18">
        <f>IF(H9="","",H9/H$3)</f>
        <v>3.4568944921250434E-2</v>
      </c>
      <c r="J9" s="18">
        <f>IF(E9="","",J8+I9)</f>
        <v>0.23714002168599416</v>
      </c>
      <c r="K9" s="9">
        <f>IF(E9="","",H9-G9)</f>
        <v>35046</v>
      </c>
      <c r="L9" s="58">
        <f t="shared" si="0"/>
        <v>4.3355411447134999E-2</v>
      </c>
      <c r="M9" s="25">
        <f t="shared" si="1"/>
        <v>0.2332490455772433</v>
      </c>
      <c r="N9" s="36" t="str">
        <f t="shared" si="2"/>
        <v>Ａ</v>
      </c>
      <c r="P9" s="193"/>
      <c r="Q9" s="194"/>
      <c r="R9" s="98"/>
    </row>
    <row r="10" spans="1:18">
      <c r="A10" s="39">
        <v>76</v>
      </c>
      <c r="B10" s="213" t="s">
        <v>62</v>
      </c>
      <c r="C10" s="138">
        <v>300</v>
      </c>
      <c r="D10" s="139">
        <v>18</v>
      </c>
      <c r="E10" s="53">
        <f>販売数入力シート!C41</f>
        <v>87</v>
      </c>
      <c r="F10" s="18">
        <f>IF(D10="","",D10/C10)</f>
        <v>0.06</v>
      </c>
      <c r="G10" s="9">
        <f>IF(D10="","",D10*E10)</f>
        <v>1566</v>
      </c>
      <c r="H10" s="67">
        <f>IF(E10="","",E10*C10)</f>
        <v>26100</v>
      </c>
      <c r="I10" s="18">
        <f>IF(H10="","",H10/H$3)</f>
        <v>2.3983239299432121E-2</v>
      </c>
      <c r="J10" s="18">
        <f>IF(E10="","",J9+I10)</f>
        <v>0.26112326098542626</v>
      </c>
      <c r="K10" s="9">
        <f>IF(E10="","",H10-G10)</f>
        <v>24534</v>
      </c>
      <c r="L10" s="58">
        <f t="shared" si="0"/>
        <v>3.0351014793243453E-2</v>
      </c>
      <c r="M10" s="25">
        <f t="shared" si="1"/>
        <v>0.26360006037048678</v>
      </c>
      <c r="N10" s="36" t="str">
        <f t="shared" si="2"/>
        <v>Ａ</v>
      </c>
      <c r="P10" s="193"/>
      <c r="Q10" s="194"/>
      <c r="R10" s="98"/>
    </row>
    <row r="11" spans="1:18">
      <c r="A11" s="39">
        <v>80</v>
      </c>
      <c r="B11" s="213" t="s">
        <v>66</v>
      </c>
      <c r="C11" s="138">
        <v>400</v>
      </c>
      <c r="D11" s="139">
        <v>100</v>
      </c>
      <c r="E11" s="53">
        <f>販売数入力シート!C45</f>
        <v>87</v>
      </c>
      <c r="F11" s="18">
        <f>IF(D11="","",D11/C11)</f>
        <v>0.25</v>
      </c>
      <c r="G11" s="9">
        <f>IF(D11="","",D11*E11)</f>
        <v>8700</v>
      </c>
      <c r="H11" s="67">
        <f>IF(E11="","",E11*C11)</f>
        <v>34800</v>
      </c>
      <c r="I11" s="18">
        <f>IF(H11="","",H11/H$3)</f>
        <v>3.1977652399242829E-2</v>
      </c>
      <c r="J11" s="18">
        <f>IF(E11="","",J10+I11)</f>
        <v>0.29310091338466909</v>
      </c>
      <c r="K11" s="9">
        <f>IF(E11="","",H11-G11)</f>
        <v>26100</v>
      </c>
      <c r="L11" s="58">
        <f t="shared" si="0"/>
        <v>3.2288313609833461E-2</v>
      </c>
      <c r="M11" s="25">
        <f t="shared" si="1"/>
        <v>0.29588837398032025</v>
      </c>
      <c r="N11" s="36" t="str">
        <f t="shared" si="2"/>
        <v>Ａ</v>
      </c>
      <c r="P11" s="193"/>
      <c r="Q11" s="194"/>
      <c r="R11" s="98"/>
    </row>
    <row r="12" spans="1:18">
      <c r="A12" s="39">
        <v>48</v>
      </c>
      <c r="B12" s="213" t="s">
        <v>66</v>
      </c>
      <c r="C12" s="138">
        <v>300</v>
      </c>
      <c r="D12" s="139">
        <v>40</v>
      </c>
      <c r="E12" s="53">
        <f>販売数入力シート!C13</f>
        <v>82</v>
      </c>
      <c r="F12" s="18">
        <f>IF(D12="","",D12/C12)</f>
        <v>0.13333333333333333</v>
      </c>
      <c r="G12" s="9">
        <f>IF(D12="","",D12*E12)</f>
        <v>3280</v>
      </c>
      <c r="H12" s="67">
        <f>IF(E12="","",E12*C12)</f>
        <v>24600</v>
      </c>
      <c r="I12" s="18">
        <f>IF(H12="","",H12/H$3)</f>
        <v>2.2604892213257861E-2</v>
      </c>
      <c r="J12" s="18">
        <f>IF(E12="","",J11+I12)</f>
        <v>0.31570580559792694</v>
      </c>
      <c r="K12" s="9">
        <f>IF(E12="","",H12-G12)</f>
        <v>21320</v>
      </c>
      <c r="L12" s="58">
        <f t="shared" si="0"/>
        <v>2.63749749487222E-2</v>
      </c>
      <c r="M12" s="25">
        <f t="shared" si="1"/>
        <v>0.32226334892904246</v>
      </c>
      <c r="N12" s="36" t="str">
        <f t="shared" si="2"/>
        <v>Ａ</v>
      </c>
      <c r="P12" s="193"/>
      <c r="Q12" s="194"/>
      <c r="R12" s="98"/>
    </row>
    <row r="13" spans="1:18">
      <c r="A13" s="39">
        <v>58</v>
      </c>
      <c r="B13" s="213" t="s">
        <v>60</v>
      </c>
      <c r="C13" s="138">
        <v>480</v>
      </c>
      <c r="D13" s="139">
        <v>95</v>
      </c>
      <c r="E13" s="53">
        <f>販売数入力シート!C23</f>
        <v>80</v>
      </c>
      <c r="F13" s="18">
        <f>IF(D13="","",D13/C13)</f>
        <v>0.19791666666666666</v>
      </c>
      <c r="G13" s="9">
        <f>IF(D13="","",D13*E13)</f>
        <v>7600</v>
      </c>
      <c r="H13" s="67">
        <f>IF(E13="","",E13*C13)</f>
        <v>38400</v>
      </c>
      <c r="I13" s="18">
        <f>IF(H13="","",H13/H$3)</f>
        <v>3.528568540606105E-2</v>
      </c>
      <c r="J13" s="18">
        <f>IF(E13="","",J12+I13)</f>
        <v>0.35099149100398797</v>
      </c>
      <c r="K13" s="9">
        <f>IF(E13="","",H13-G13)</f>
        <v>30800</v>
      </c>
      <c r="L13" s="58">
        <f t="shared" si="0"/>
        <v>3.8102684259880101E-2</v>
      </c>
      <c r="M13" s="25">
        <f t="shared" si="1"/>
        <v>0.36036603318892257</v>
      </c>
      <c r="N13" s="36" t="str">
        <f t="shared" si="2"/>
        <v>Ａ</v>
      </c>
      <c r="P13" s="193"/>
      <c r="Q13" s="194"/>
      <c r="R13" s="98"/>
    </row>
    <row r="14" spans="1:18">
      <c r="A14" s="39">
        <v>71</v>
      </c>
      <c r="B14" s="214" t="s">
        <v>72</v>
      </c>
      <c r="C14" s="138">
        <v>420</v>
      </c>
      <c r="D14" s="139">
        <v>105</v>
      </c>
      <c r="E14" s="53">
        <f>販売数入力シート!C36</f>
        <v>77</v>
      </c>
      <c r="F14" s="18">
        <f>IF(D14="","",D14/C14)</f>
        <v>0.25</v>
      </c>
      <c r="G14" s="9">
        <f>IF(D14="","",D14*E14)</f>
        <v>8085</v>
      </c>
      <c r="H14" s="67">
        <f>IF(E14="","",E14*C14)</f>
        <v>32340</v>
      </c>
      <c r="I14" s="18">
        <f>IF(H14="","",H14/H$3)</f>
        <v>2.9717163177917044E-2</v>
      </c>
      <c r="J14" s="18">
        <f>IF(E14="","",J13+I14)</f>
        <v>0.38070865418190503</v>
      </c>
      <c r="K14" s="9">
        <f>IF(E14="","",H14-G14)</f>
        <v>24255</v>
      </c>
      <c r="L14" s="58">
        <f t="shared" si="0"/>
        <v>3.000586385465558E-2</v>
      </c>
      <c r="M14" s="25">
        <f t="shared" si="1"/>
        <v>0.39037189704357816</v>
      </c>
      <c r="N14" s="36" t="str">
        <f t="shared" si="2"/>
        <v>Ａ</v>
      </c>
      <c r="P14" s="193"/>
      <c r="Q14" s="194"/>
      <c r="R14" s="98"/>
    </row>
    <row r="15" spans="1:18">
      <c r="A15" s="39">
        <v>62</v>
      </c>
      <c r="B15" s="214" t="s">
        <v>64</v>
      </c>
      <c r="C15" s="138">
        <v>400</v>
      </c>
      <c r="D15" s="139">
        <v>180</v>
      </c>
      <c r="E15" s="53">
        <f>販売数入力シート!C27</f>
        <v>64</v>
      </c>
      <c r="F15" s="18">
        <f>IF(D15="","",D15/C15)</f>
        <v>0.45</v>
      </c>
      <c r="G15" s="9">
        <f>IF(D15="","",D15*E15)</f>
        <v>11520</v>
      </c>
      <c r="H15" s="67">
        <f>IF(E15="","",E15*C15)</f>
        <v>25600</v>
      </c>
      <c r="I15" s="18">
        <f>IF(H15="","",H15/H$3)</f>
        <v>2.3523790270707369E-2</v>
      </c>
      <c r="J15" s="18">
        <f>IF(E15="","",J14+I15)</f>
        <v>0.40423244445261242</v>
      </c>
      <c r="K15" s="9">
        <f>IF(E15="","",H15-G15)</f>
        <v>14080</v>
      </c>
      <c r="L15" s="58">
        <f t="shared" si="0"/>
        <v>1.7418369947373759E-2</v>
      </c>
      <c r="M15" s="25">
        <f t="shared" si="1"/>
        <v>0.40779026699095194</v>
      </c>
      <c r="N15" s="36" t="str">
        <f t="shared" si="2"/>
        <v>Ａ</v>
      </c>
      <c r="P15" s="193"/>
      <c r="Q15" s="194"/>
      <c r="R15" s="98"/>
    </row>
    <row r="16" spans="1:18">
      <c r="A16" s="39">
        <v>96</v>
      </c>
      <c r="B16" s="214" t="s">
        <v>66</v>
      </c>
      <c r="C16" s="138">
        <v>780</v>
      </c>
      <c r="D16" s="139">
        <v>350</v>
      </c>
      <c r="E16" s="53">
        <f>販売数入力シート!C61</f>
        <v>58</v>
      </c>
      <c r="F16" s="18">
        <f>IF(D16="","",D16/C16)</f>
        <v>0.44871794871794873</v>
      </c>
      <c r="G16" s="9">
        <f>IF(D16="","",D16*E16)</f>
        <v>20300</v>
      </c>
      <c r="H16" s="67">
        <f>IF(E16="","",E16*C16)</f>
        <v>45240</v>
      </c>
      <c r="I16" s="18">
        <f>IF(H16="","",H16/H$3)</f>
        <v>4.1570948119015676E-2</v>
      </c>
      <c r="J16" s="18">
        <f>IF(E16="","",J15+I16)</f>
        <v>0.4458033925716281</v>
      </c>
      <c r="K16" s="9">
        <f>IF(E16="","",H16-G16)</f>
        <v>24940</v>
      </c>
      <c r="L16" s="58">
        <f t="shared" si="0"/>
        <v>3.0853277449396418E-2</v>
      </c>
      <c r="M16" s="25">
        <f t="shared" si="1"/>
        <v>0.43864354444034837</v>
      </c>
      <c r="N16" s="36" t="str">
        <f t="shared" si="2"/>
        <v>Ａ</v>
      </c>
      <c r="P16" s="193"/>
      <c r="Q16" s="194"/>
      <c r="R16" s="98"/>
    </row>
    <row r="17" spans="1:18">
      <c r="A17" s="39">
        <v>47</v>
      </c>
      <c r="B17" s="213" t="s">
        <v>65</v>
      </c>
      <c r="C17" s="138">
        <v>300</v>
      </c>
      <c r="D17" s="139">
        <v>50</v>
      </c>
      <c r="E17" s="53">
        <f>販売数入力シート!C12</f>
        <v>52</v>
      </c>
      <c r="F17" s="18">
        <f>IF(D17="","",D17/C17)</f>
        <v>0.16666666666666666</v>
      </c>
      <c r="G17" s="9">
        <f>IF(D17="","",D17*E17)</f>
        <v>2600</v>
      </c>
      <c r="H17" s="67">
        <f>IF(E17="","",E17*C17)</f>
        <v>15600</v>
      </c>
      <c r="I17" s="18">
        <f>IF(H17="","",H17/H$3)</f>
        <v>1.4334809696212302E-2</v>
      </c>
      <c r="J17" s="18">
        <f>IF(E17="","",J16+I17)</f>
        <v>0.46013820226784041</v>
      </c>
      <c r="K17" s="9">
        <f>IF(E17="","",H17-G17)</f>
        <v>13000</v>
      </c>
      <c r="L17" s="58">
        <f t="shared" si="0"/>
        <v>1.6082301798001342E-2</v>
      </c>
      <c r="M17" s="25">
        <f t="shared" si="1"/>
        <v>0.45472584623834972</v>
      </c>
      <c r="N17" s="36" t="str">
        <f t="shared" si="2"/>
        <v>Ａ</v>
      </c>
      <c r="P17" s="193"/>
      <c r="Q17" s="194"/>
      <c r="R17" s="98"/>
    </row>
    <row r="18" spans="1:18">
      <c r="A18" s="39">
        <v>57</v>
      </c>
      <c r="B18" s="213" t="s">
        <v>59</v>
      </c>
      <c r="C18" s="138">
        <v>500</v>
      </c>
      <c r="D18" s="139">
        <v>106</v>
      </c>
      <c r="E18" s="53">
        <f>販売数入力シート!C22</f>
        <v>52</v>
      </c>
      <c r="F18" s="18">
        <f>IF(D18="","",D18/C18)</f>
        <v>0.21199999999999999</v>
      </c>
      <c r="G18" s="9">
        <f>IF(D18="","",D18*E18)</f>
        <v>5512</v>
      </c>
      <c r="H18" s="67">
        <f>IF(E18="","",E18*C18)</f>
        <v>26000</v>
      </c>
      <c r="I18" s="18">
        <f>IF(H18="","",H18/H$3)</f>
        <v>2.389134949368717E-2</v>
      </c>
      <c r="J18" s="18">
        <f>IF(E18="","",J17+I18)</f>
        <v>0.48402955176152757</v>
      </c>
      <c r="K18" s="9">
        <f>IF(E18="","",H18-G18)</f>
        <v>20488</v>
      </c>
      <c r="L18" s="58">
        <f t="shared" si="0"/>
        <v>2.5345707633650114E-2</v>
      </c>
      <c r="M18" s="25">
        <f t="shared" si="1"/>
        <v>0.48007155387199985</v>
      </c>
      <c r="N18" s="36" t="str">
        <f t="shared" si="2"/>
        <v>Ａ</v>
      </c>
      <c r="P18" s="193"/>
      <c r="Q18" s="194"/>
      <c r="R18" s="98"/>
    </row>
    <row r="19" spans="1:18">
      <c r="A19" s="39">
        <v>75</v>
      </c>
      <c r="B19" s="214" t="s">
        <v>61</v>
      </c>
      <c r="C19" s="138">
        <v>300</v>
      </c>
      <c r="D19" s="139">
        <v>90</v>
      </c>
      <c r="E19" s="53">
        <f>販売数入力シート!C40</f>
        <v>51</v>
      </c>
      <c r="F19" s="18">
        <f>IF(D19="","",D19/C19)</f>
        <v>0.3</v>
      </c>
      <c r="G19" s="9">
        <f>IF(D19="","",D19*E19)</f>
        <v>4590</v>
      </c>
      <c r="H19" s="67">
        <f>IF(E19="","",E19*C19)</f>
        <v>15300</v>
      </c>
      <c r="I19" s="18">
        <f>IF(H19="","",H19/H$3)</f>
        <v>1.405914027897745E-2</v>
      </c>
      <c r="J19" s="18">
        <f>IF(E19="","",J18+I19)</f>
        <v>0.49808869204050499</v>
      </c>
      <c r="K19" s="9">
        <f>IF(E19="","",H19-G19)</f>
        <v>10710</v>
      </c>
      <c r="L19" s="58">
        <f t="shared" si="0"/>
        <v>1.324934248127649E-2</v>
      </c>
      <c r="M19" s="25">
        <f t="shared" si="1"/>
        <v>0.49332089635327636</v>
      </c>
      <c r="N19" s="36" t="str">
        <f t="shared" si="2"/>
        <v>Ａ</v>
      </c>
      <c r="P19" s="193"/>
      <c r="Q19" s="194"/>
      <c r="R19" s="98"/>
    </row>
    <row r="20" spans="1:18">
      <c r="A20" s="39">
        <v>77</v>
      </c>
      <c r="B20" s="213" t="s">
        <v>63</v>
      </c>
      <c r="C20" s="138">
        <v>230</v>
      </c>
      <c r="D20" s="139">
        <v>62</v>
      </c>
      <c r="E20" s="53">
        <f>販売数入力シート!C42</f>
        <v>51</v>
      </c>
      <c r="F20" s="18">
        <f>IF(D20="","",D20/C20)</f>
        <v>0.26956521739130435</v>
      </c>
      <c r="G20" s="9">
        <f>IF(D20="","",D20*E20)</f>
        <v>3162</v>
      </c>
      <c r="H20" s="67">
        <f>IF(E20="","",E20*C20)</f>
        <v>11730</v>
      </c>
      <c r="I20" s="18">
        <f>IF(H20="","",H20/H$3)</f>
        <v>1.0778674213882712E-2</v>
      </c>
      <c r="J20" s="18">
        <f>IF(E20="","",J19+I20)</f>
        <v>0.50886736625438767</v>
      </c>
      <c r="K20" s="9">
        <f>IF(E20="","",H20-G20)</f>
        <v>8568</v>
      </c>
      <c r="L20" s="58">
        <f t="shared" si="0"/>
        <v>1.0599473985021191E-2</v>
      </c>
      <c r="M20" s="25">
        <f t="shared" si="1"/>
        <v>0.50392037033829751</v>
      </c>
      <c r="N20" s="36" t="str">
        <f t="shared" si="2"/>
        <v>Ａ</v>
      </c>
      <c r="P20" s="193"/>
      <c r="Q20" s="194"/>
      <c r="R20" s="98"/>
    </row>
    <row r="21" spans="1:18">
      <c r="A21" s="39">
        <v>85</v>
      </c>
      <c r="B21" s="214" t="s">
        <v>71</v>
      </c>
      <c r="C21" s="138">
        <v>380</v>
      </c>
      <c r="D21" s="139">
        <v>86</v>
      </c>
      <c r="E21" s="53">
        <f>販売数入力シート!C50</f>
        <v>51</v>
      </c>
      <c r="F21" s="18">
        <f>IF(D21="","",D21/C21)</f>
        <v>0.22631578947368422</v>
      </c>
      <c r="G21" s="9">
        <f>IF(D21="","",D21*E21)</f>
        <v>4386</v>
      </c>
      <c r="H21" s="67">
        <f>IF(E21="","",E21*C21)</f>
        <v>19380</v>
      </c>
      <c r="I21" s="18">
        <f>IF(H21="","",H21/H$3)</f>
        <v>1.7808244353371437E-2</v>
      </c>
      <c r="J21" s="18">
        <f>IF(E21="","",J20+I21)</f>
        <v>0.52667561060775914</v>
      </c>
      <c r="K21" s="9">
        <f>IF(E21="","",H21-G21)</f>
        <v>14994</v>
      </c>
      <c r="L21" s="58">
        <f t="shared" si="0"/>
        <v>1.8549079473787086E-2</v>
      </c>
      <c r="M21" s="25">
        <f t="shared" si="1"/>
        <v>0.52246944981208454</v>
      </c>
      <c r="N21" s="36" t="str">
        <f t="shared" si="2"/>
        <v>Ａ</v>
      </c>
      <c r="P21" s="193"/>
      <c r="Q21" s="194"/>
      <c r="R21" s="98"/>
    </row>
    <row r="22" spans="1:18">
      <c r="A22" s="39">
        <v>63</v>
      </c>
      <c r="B22" s="214" t="s">
        <v>65</v>
      </c>
      <c r="C22" s="138">
        <v>400</v>
      </c>
      <c r="D22" s="139">
        <v>150</v>
      </c>
      <c r="E22" s="53">
        <f>販売数入力シート!C28</f>
        <v>50</v>
      </c>
      <c r="F22" s="18">
        <f>IF(D22="","",D22/C22)</f>
        <v>0.375</v>
      </c>
      <c r="G22" s="9">
        <f>IF(D22="","",D22*E22)</f>
        <v>7500</v>
      </c>
      <c r="H22" s="67">
        <f>IF(E22="","",E22*C22)</f>
        <v>20000</v>
      </c>
      <c r="I22" s="18">
        <f>IF(H22="","",H22/H$3)</f>
        <v>1.8377961148990131E-2</v>
      </c>
      <c r="J22" s="18">
        <f>IF(E22="","",J21+I22)</f>
        <v>0.54505357175674929</v>
      </c>
      <c r="K22" s="9">
        <f>IF(E22="","",H22-G22)</f>
        <v>12500</v>
      </c>
      <c r="L22" s="58">
        <f t="shared" si="0"/>
        <v>1.5463751728847444E-2</v>
      </c>
      <c r="M22" s="25">
        <f t="shared" si="1"/>
        <v>0.53793320154093194</v>
      </c>
      <c r="N22" s="36" t="str">
        <f t="shared" si="2"/>
        <v>Ａ</v>
      </c>
      <c r="P22" s="193"/>
      <c r="Q22" s="194"/>
      <c r="R22" s="98"/>
    </row>
    <row r="23" spans="1:18">
      <c r="A23" s="39">
        <v>81</v>
      </c>
      <c r="B23" s="213" t="s">
        <v>67</v>
      </c>
      <c r="C23" s="138">
        <v>400</v>
      </c>
      <c r="D23" s="139">
        <v>85</v>
      </c>
      <c r="E23" s="53">
        <f>販売数入力シート!C46</f>
        <v>49</v>
      </c>
      <c r="F23" s="18">
        <f>IF(D23="","",D23/C23)</f>
        <v>0.21249999999999999</v>
      </c>
      <c r="G23" s="9">
        <f>IF(D23="","",D23*E23)</f>
        <v>4165</v>
      </c>
      <c r="H23" s="67">
        <f>IF(E23="","",E23*C23)</f>
        <v>19600</v>
      </c>
      <c r="I23" s="18">
        <f>IF(H23="","",H23/H$3)</f>
        <v>1.801040192601033E-2</v>
      </c>
      <c r="J23" s="18">
        <f>IF(E23="","",J22+I23)</f>
        <v>0.56306397368275962</v>
      </c>
      <c r="K23" s="9">
        <f>IF(E23="","",H23-G23)</f>
        <v>15435</v>
      </c>
      <c r="L23" s="58">
        <f t="shared" si="0"/>
        <v>1.9094640634780825E-2</v>
      </c>
      <c r="M23" s="25">
        <f t="shared" si="1"/>
        <v>0.55702784217571277</v>
      </c>
      <c r="N23" s="36" t="str">
        <f t="shared" si="2"/>
        <v>Ａ</v>
      </c>
      <c r="P23" s="193"/>
      <c r="Q23" s="194"/>
      <c r="R23" s="98"/>
    </row>
    <row r="24" spans="1:18" ht="18" thickBot="1">
      <c r="A24" s="39">
        <v>51</v>
      </c>
      <c r="B24" s="213" t="s">
        <v>69</v>
      </c>
      <c r="C24" s="138">
        <v>330</v>
      </c>
      <c r="D24" s="139">
        <v>40</v>
      </c>
      <c r="E24" s="53">
        <f>販売数入力シート!C16</f>
        <v>48</v>
      </c>
      <c r="F24" s="18">
        <f>IF(D24="","",D24/C24)</f>
        <v>0.12121212121212122</v>
      </c>
      <c r="G24" s="9">
        <f>IF(D24="","",D24*E24)</f>
        <v>1920</v>
      </c>
      <c r="H24" s="67">
        <f>IF(E24="","",E24*C24)</f>
        <v>15840</v>
      </c>
      <c r="I24" s="18">
        <f>IF(H24="","",H24/H$3)</f>
        <v>1.4555345230000185E-2</v>
      </c>
      <c r="J24" s="18">
        <f>IF(E24="","",J23+I24)</f>
        <v>0.57761931891275986</v>
      </c>
      <c r="K24" s="9">
        <f>IF(E24="","",H24-G24)</f>
        <v>13920</v>
      </c>
      <c r="L24" s="58">
        <f t="shared" si="0"/>
        <v>1.7220433925244513E-2</v>
      </c>
      <c r="M24" s="25">
        <f t="shared" si="1"/>
        <v>0.5742482761009573</v>
      </c>
      <c r="N24" s="36" t="str">
        <f t="shared" si="2"/>
        <v>Ａ</v>
      </c>
      <c r="P24" s="195"/>
      <c r="Q24" s="196"/>
      <c r="R24" s="98"/>
    </row>
    <row r="25" spans="1:18" ht="18" thickTop="1">
      <c r="A25" s="39">
        <v>97</v>
      </c>
      <c r="B25" s="214" t="s">
        <v>67</v>
      </c>
      <c r="C25" s="138">
        <v>680</v>
      </c>
      <c r="D25" s="139">
        <v>203</v>
      </c>
      <c r="E25" s="53">
        <f>販売数入力シート!C62</f>
        <v>48</v>
      </c>
      <c r="F25" s="18">
        <f>IF(D25="","",D25/C25)</f>
        <v>0.29852941176470588</v>
      </c>
      <c r="G25" s="9">
        <f>IF(D25="","",D25*E25)</f>
        <v>9744</v>
      </c>
      <c r="H25" s="67">
        <f>IF(E25="","",E25*C25)</f>
        <v>32640</v>
      </c>
      <c r="I25" s="18">
        <f>IF(H25="","",H25/H$3)</f>
        <v>2.9992832595151894E-2</v>
      </c>
      <c r="J25" s="18">
        <f>IF(E25="","",J24+I25)</f>
        <v>0.6076121515079117</v>
      </c>
      <c r="K25" s="9">
        <f>IF(E25="","",H25-G25)</f>
        <v>22896</v>
      </c>
      <c r="L25" s="58">
        <f t="shared" si="0"/>
        <v>2.8324644766695287E-2</v>
      </c>
      <c r="M25" s="25">
        <f t="shared" si="1"/>
        <v>0.60257292086765257</v>
      </c>
      <c r="N25" s="36" t="str">
        <f t="shared" si="2"/>
        <v>Ａ</v>
      </c>
      <c r="P25" s="98"/>
      <c r="Q25" s="98"/>
      <c r="R25" s="98"/>
    </row>
    <row r="26" spans="1:18">
      <c r="A26" s="39">
        <v>94</v>
      </c>
      <c r="B26" s="214" t="s">
        <v>64</v>
      </c>
      <c r="C26" s="138">
        <v>150</v>
      </c>
      <c r="D26" s="141">
        <v>26</v>
      </c>
      <c r="E26" s="53">
        <f>販売数入力シート!C59</f>
        <v>47</v>
      </c>
      <c r="F26" s="18">
        <f>IF(D26="","",D26/C26)</f>
        <v>0.17333333333333334</v>
      </c>
      <c r="G26" s="9">
        <f>IF(D26="","",D26*E26)</f>
        <v>1222</v>
      </c>
      <c r="H26" s="67">
        <f>IF(E26="","",E26*C26)</f>
        <v>7050</v>
      </c>
      <c r="I26" s="18">
        <f>IF(H26="","",H26/H$3)</f>
        <v>6.4782313050190214E-3</v>
      </c>
      <c r="J26" s="18">
        <f>IF(E26="","",J25+I26)</f>
        <v>0.61409038281293071</v>
      </c>
      <c r="K26" s="9">
        <f>IF(E26="","",H26-G26)</f>
        <v>5828</v>
      </c>
      <c r="L26" s="58">
        <f t="shared" si="0"/>
        <v>7.2098196060578316E-3</v>
      </c>
      <c r="M26" s="25">
        <f t="shared" si="1"/>
        <v>0.60978274047371039</v>
      </c>
      <c r="N26" s="36" t="str">
        <f t="shared" si="2"/>
        <v>Ａ</v>
      </c>
      <c r="P26" s="98"/>
      <c r="Q26" s="98"/>
      <c r="R26" s="98"/>
    </row>
    <row r="27" spans="1:18">
      <c r="A27" s="39">
        <v>72</v>
      </c>
      <c r="B27" s="213" t="s">
        <v>73</v>
      </c>
      <c r="C27" s="138">
        <v>420</v>
      </c>
      <c r="D27" s="139">
        <v>70</v>
      </c>
      <c r="E27" s="53">
        <f>販売数入力シート!C37</f>
        <v>45</v>
      </c>
      <c r="F27" s="18">
        <f>IF(D27="","",D27/C27)</f>
        <v>0.16666666666666666</v>
      </c>
      <c r="G27" s="9">
        <f>IF(D27="","",D27*E27)</f>
        <v>3150</v>
      </c>
      <c r="H27" s="67">
        <f>IF(E27="","",E27*C27)</f>
        <v>18900</v>
      </c>
      <c r="I27" s="18">
        <f>IF(H27="","",H27/H$3)</f>
        <v>1.7367173285795675E-2</v>
      </c>
      <c r="J27" s="18">
        <f>IF(E27="","",J26+I27)</f>
        <v>0.63145755609872634</v>
      </c>
      <c r="K27" s="9">
        <f>IF(E27="","",H27-G27)</f>
        <v>15750</v>
      </c>
      <c r="L27" s="58">
        <f t="shared" si="0"/>
        <v>1.948432717834778E-2</v>
      </c>
      <c r="M27" s="25">
        <f t="shared" si="1"/>
        <v>0.6292670676520582</v>
      </c>
      <c r="N27" s="36" t="str">
        <f t="shared" si="2"/>
        <v>Ａ</v>
      </c>
      <c r="P27" s="98"/>
      <c r="Q27" s="98"/>
      <c r="R27" s="98"/>
    </row>
    <row r="28" spans="1:18">
      <c r="A28" s="39">
        <v>86</v>
      </c>
      <c r="B28" s="214" t="s">
        <v>70</v>
      </c>
      <c r="C28" s="138">
        <v>200</v>
      </c>
      <c r="D28" s="140">
        <v>65</v>
      </c>
      <c r="E28" s="53">
        <f>販売数入力シート!C51</f>
        <v>44</v>
      </c>
      <c r="F28" s="18">
        <f>IF(D28="","",D28/C28)</f>
        <v>0.32500000000000001</v>
      </c>
      <c r="G28" s="9">
        <f>IF(D28="","",D28*E28)</f>
        <v>2860</v>
      </c>
      <c r="H28" s="67">
        <f>IF(E28="","",E28*C28)</f>
        <v>8800</v>
      </c>
      <c r="I28" s="18">
        <f>IF(H28="","",H28/H$3)</f>
        <v>8.0863029055556583E-3</v>
      </c>
      <c r="J28" s="18">
        <f>IF(E28="","",J27+I28)</f>
        <v>0.63954385900428201</v>
      </c>
      <c r="K28" s="9">
        <f>IF(E28="","",H28-G28)</f>
        <v>5940</v>
      </c>
      <c r="L28" s="58">
        <f t="shared" si="0"/>
        <v>7.3483748215483055E-3</v>
      </c>
      <c r="M28" s="25">
        <f t="shared" si="1"/>
        <v>0.63661544247360646</v>
      </c>
      <c r="N28" s="36" t="str">
        <f t="shared" si="2"/>
        <v>Ａ</v>
      </c>
      <c r="P28" s="98"/>
      <c r="Q28" s="98"/>
      <c r="R28" s="98"/>
    </row>
    <row r="29" spans="1:18">
      <c r="A29" s="39">
        <v>87</v>
      </c>
      <c r="B29" s="214" t="s">
        <v>72</v>
      </c>
      <c r="C29" s="138">
        <v>250</v>
      </c>
      <c r="D29" s="139">
        <v>65</v>
      </c>
      <c r="E29" s="53">
        <f>販売数入力シート!C52</f>
        <v>44</v>
      </c>
      <c r="F29" s="18">
        <f>IF(D29="","",D29/C29)</f>
        <v>0.26</v>
      </c>
      <c r="G29" s="9">
        <f>IF(D29="","",D29*E29)</f>
        <v>2860</v>
      </c>
      <c r="H29" s="67">
        <f>IF(E29="","",E29*C29)</f>
        <v>11000</v>
      </c>
      <c r="I29" s="18">
        <f>IF(H29="","",H29/H$3)</f>
        <v>1.0107878631944572E-2</v>
      </c>
      <c r="J29" s="18">
        <f>IF(E29="","",J28+I29)</f>
        <v>0.64965173763622663</v>
      </c>
      <c r="K29" s="9">
        <f>IF(E29="","",H29-G29)</f>
        <v>8140</v>
      </c>
      <c r="L29" s="58">
        <f t="shared" si="0"/>
        <v>1.0069995125825454E-2</v>
      </c>
      <c r="M29" s="25">
        <f t="shared" si="1"/>
        <v>0.64668543759943187</v>
      </c>
      <c r="N29" s="36" t="str">
        <f t="shared" si="2"/>
        <v>Ａ</v>
      </c>
      <c r="P29" s="98"/>
      <c r="Q29" s="98"/>
      <c r="R29" s="98"/>
    </row>
    <row r="30" spans="1:18">
      <c r="A30" s="39">
        <v>99</v>
      </c>
      <c r="B30" s="214" t="s">
        <v>69</v>
      </c>
      <c r="C30" s="138">
        <v>420</v>
      </c>
      <c r="D30" s="139">
        <v>48</v>
      </c>
      <c r="E30" s="53">
        <f>販売数入力シート!C64</f>
        <v>44</v>
      </c>
      <c r="F30" s="18">
        <f>IF(D30="","",D30/C30)</f>
        <v>0.11428571428571428</v>
      </c>
      <c r="G30" s="9">
        <f>IF(D30="","",D30*E30)</f>
        <v>2112</v>
      </c>
      <c r="H30" s="67">
        <f>IF(E30="","",E30*C30)</f>
        <v>18480</v>
      </c>
      <c r="I30" s="18">
        <f>IF(H30="","",H30/H$3)</f>
        <v>1.698123610166688E-2</v>
      </c>
      <c r="J30" s="18">
        <f>IF(E30="","",J29+I30)</f>
        <v>0.66663297373789354</v>
      </c>
      <c r="K30" s="9">
        <f>IF(E30="","",H30-G30)</f>
        <v>16368</v>
      </c>
      <c r="L30" s="58">
        <f t="shared" si="0"/>
        <v>2.0248855063821996E-2</v>
      </c>
      <c r="M30" s="25">
        <f t="shared" si="1"/>
        <v>0.66693429266325388</v>
      </c>
      <c r="N30" s="36" t="str">
        <f t="shared" si="2"/>
        <v>Ａ</v>
      </c>
      <c r="P30" s="98"/>
      <c r="Q30" s="98"/>
      <c r="R30" s="98"/>
    </row>
    <row r="31" spans="1:18">
      <c r="A31" s="39">
        <v>49</v>
      </c>
      <c r="B31" s="213" t="s">
        <v>67</v>
      </c>
      <c r="C31" s="138">
        <v>250</v>
      </c>
      <c r="D31" s="139">
        <v>25</v>
      </c>
      <c r="E31" s="53">
        <f>販売数入力シート!C14</f>
        <v>42</v>
      </c>
      <c r="F31" s="18">
        <f>IF(D31="","",D31/C31)</f>
        <v>0.1</v>
      </c>
      <c r="G31" s="9">
        <f>IF(D31="","",D31*E31)</f>
        <v>1050</v>
      </c>
      <c r="H31" s="67">
        <f>IF(E31="","",E31*C31)</f>
        <v>10500</v>
      </c>
      <c r="I31" s="18">
        <f>IF(H31="","",H31/H$3)</f>
        <v>9.6484296032198196E-3</v>
      </c>
      <c r="J31" s="18">
        <f>IF(E31="","",J30+I31)</f>
        <v>0.67628140334111331</v>
      </c>
      <c r="K31" s="9">
        <f>IF(E31="","",H31-G31)</f>
        <v>9450</v>
      </c>
      <c r="L31" s="58">
        <f t="shared" si="0"/>
        <v>1.1690596307008668E-2</v>
      </c>
      <c r="M31" s="25">
        <f t="shared" si="1"/>
        <v>0.67862488897026252</v>
      </c>
      <c r="N31" s="36" t="str">
        <f t="shared" si="2"/>
        <v>Ａ</v>
      </c>
      <c r="P31" s="98"/>
      <c r="Q31" s="98"/>
      <c r="R31" s="98"/>
    </row>
    <row r="32" spans="1:18">
      <c r="A32" s="39">
        <v>83</v>
      </c>
      <c r="B32" s="214" t="s">
        <v>69</v>
      </c>
      <c r="C32" s="138">
        <v>380</v>
      </c>
      <c r="D32" s="139">
        <v>90</v>
      </c>
      <c r="E32" s="53">
        <f>販売数入力シート!C48</f>
        <v>42</v>
      </c>
      <c r="F32" s="18">
        <f>IF(D32="","",D32/C32)</f>
        <v>0.23684210526315788</v>
      </c>
      <c r="G32" s="9">
        <f>IF(D32="","",D32*E32)</f>
        <v>3780</v>
      </c>
      <c r="H32" s="67">
        <f>IF(E32="","",E32*C32)</f>
        <v>15960</v>
      </c>
      <c r="I32" s="18">
        <f>IF(H32="","",H32/H$3)</f>
        <v>1.4665612996894124E-2</v>
      </c>
      <c r="J32" s="18">
        <f>IF(E32="","",J31+I32)</f>
        <v>0.69094701633800748</v>
      </c>
      <c r="K32" s="9">
        <f>IF(E32="","",H32-G32)</f>
        <v>12180</v>
      </c>
      <c r="L32" s="58">
        <f t="shared" si="0"/>
        <v>1.5067879684588949E-2</v>
      </c>
      <c r="M32" s="25">
        <f t="shared" si="1"/>
        <v>0.69369276865485152</v>
      </c>
      <c r="N32" s="36" t="str">
        <f t="shared" si="2"/>
        <v>Ａ</v>
      </c>
      <c r="P32" s="98"/>
      <c r="Q32" s="98"/>
      <c r="R32" s="98"/>
    </row>
    <row r="33" spans="1:18">
      <c r="A33" s="39">
        <v>60</v>
      </c>
      <c r="B33" s="213" t="s">
        <v>62</v>
      </c>
      <c r="C33" s="138">
        <v>400</v>
      </c>
      <c r="D33" s="139">
        <v>80</v>
      </c>
      <c r="E33" s="53">
        <f>販売数入力シート!C25</f>
        <v>41</v>
      </c>
      <c r="F33" s="18">
        <f>IF(D33="","",D33/C33)</f>
        <v>0.2</v>
      </c>
      <c r="G33" s="9">
        <f>IF(D33="","",D33*E33)</f>
        <v>3280</v>
      </c>
      <c r="H33" s="67">
        <f>IF(E33="","",E33*C33)</f>
        <v>16400</v>
      </c>
      <c r="I33" s="18">
        <f>IF(H33="","",H33/H$3)</f>
        <v>1.5069928142171908E-2</v>
      </c>
      <c r="J33" s="18">
        <f>IF(E33="","",J32+I33)</f>
        <v>0.70601694448017938</v>
      </c>
      <c r="K33" s="9">
        <f>IF(E33="","",H33-G33)</f>
        <v>13120</v>
      </c>
      <c r="L33" s="58">
        <f t="shared" si="0"/>
        <v>1.6230753814598275E-2</v>
      </c>
      <c r="M33" s="25">
        <f t="shared" si="1"/>
        <v>0.70992352246944979</v>
      </c>
      <c r="N33" s="36" t="str">
        <f t="shared" si="2"/>
        <v>Ａ</v>
      </c>
      <c r="P33" s="98"/>
      <c r="Q33" s="98"/>
      <c r="R33" s="98"/>
    </row>
    <row r="34" spans="1:18">
      <c r="A34" s="39">
        <v>70</v>
      </c>
      <c r="B34" s="214" t="s">
        <v>70</v>
      </c>
      <c r="C34" s="138">
        <v>400</v>
      </c>
      <c r="D34" s="139">
        <v>95</v>
      </c>
      <c r="E34" s="53">
        <f>販売数入力シート!C35</f>
        <v>41</v>
      </c>
      <c r="F34" s="18">
        <f>IF(D34="","",D34/C34)</f>
        <v>0.23749999999999999</v>
      </c>
      <c r="G34" s="9">
        <f>IF(D34="","",D34*E34)</f>
        <v>3895</v>
      </c>
      <c r="H34" s="67">
        <f>IF(E34="","",E34*C34)</f>
        <v>16400</v>
      </c>
      <c r="I34" s="18">
        <f>IF(H34="","",H34/H$3)</f>
        <v>1.5069928142171908E-2</v>
      </c>
      <c r="J34" s="18">
        <f>IF(E34="","",J33+I34)</f>
        <v>0.72108687262235127</v>
      </c>
      <c r="K34" s="9">
        <f>IF(E34="","",H34-G34)</f>
        <v>12505</v>
      </c>
      <c r="L34" s="58">
        <f t="shared" si="0"/>
        <v>1.5469937229538983E-2</v>
      </c>
      <c r="M34" s="25">
        <f t="shared" si="1"/>
        <v>0.72539345969898872</v>
      </c>
      <c r="N34" s="36" t="str">
        <f t="shared" si="2"/>
        <v>Ａ</v>
      </c>
      <c r="P34" s="98"/>
      <c r="Q34" s="98"/>
      <c r="R34" s="98"/>
    </row>
    <row r="35" spans="1:18">
      <c r="A35" s="39">
        <v>41</v>
      </c>
      <c r="B35" s="213" t="s">
        <v>59</v>
      </c>
      <c r="C35" s="138">
        <v>500</v>
      </c>
      <c r="D35" s="139">
        <v>220</v>
      </c>
      <c r="E35" s="53">
        <f>販売数入力シート!C6</f>
        <v>40</v>
      </c>
      <c r="F35" s="18">
        <f>IF(D35="","",D35/C35)</f>
        <v>0.44</v>
      </c>
      <c r="G35" s="9">
        <f>IF(D35="","",D35*E35)</f>
        <v>8800</v>
      </c>
      <c r="H35" s="67">
        <f>IF(E35="","",E35*C35)</f>
        <v>20000</v>
      </c>
      <c r="I35" s="18">
        <f>IF(H35="","",H35/H$3)</f>
        <v>1.8377961148990131E-2</v>
      </c>
      <c r="J35" s="18">
        <f>IF(E35="","",J34+I35)</f>
        <v>0.73946483377134142</v>
      </c>
      <c r="K35" s="9">
        <f>IF(E35="","",H35-G35)</f>
        <v>11200</v>
      </c>
      <c r="L35" s="58">
        <f t="shared" si="0"/>
        <v>1.3855521549047308E-2</v>
      </c>
      <c r="M35" s="25">
        <f t="shared" si="1"/>
        <v>0.73924898124803606</v>
      </c>
      <c r="N35" s="36" t="str">
        <f t="shared" si="2"/>
        <v>Ａ</v>
      </c>
      <c r="P35" s="98"/>
      <c r="Q35" s="98"/>
      <c r="R35" s="98"/>
    </row>
    <row r="36" spans="1:18">
      <c r="A36" s="39">
        <v>82</v>
      </c>
      <c r="B36" s="213" t="s">
        <v>68</v>
      </c>
      <c r="C36" s="138">
        <v>400</v>
      </c>
      <c r="D36" s="139">
        <v>70</v>
      </c>
      <c r="E36" s="53">
        <f>販売数入力シート!C47</f>
        <v>39</v>
      </c>
      <c r="F36" s="18">
        <f>IF(D36="","",D36/C36)</f>
        <v>0.17499999999999999</v>
      </c>
      <c r="G36" s="9">
        <f>IF(D36="","",D36*E36)</f>
        <v>2730</v>
      </c>
      <c r="H36" s="67">
        <f>IF(E36="","",E36*C36)</f>
        <v>15600</v>
      </c>
      <c r="I36" s="18">
        <f>IF(H36="","",H36/H$3)</f>
        <v>1.4334809696212302E-2</v>
      </c>
      <c r="J36" s="18">
        <f>IF(E36="","",J35+I36)</f>
        <v>0.75379964346755368</v>
      </c>
      <c r="K36" s="9">
        <f>IF(E36="","",H36-G36)</f>
        <v>12870</v>
      </c>
      <c r="L36" s="58">
        <f t="shared" si="0"/>
        <v>1.5921478780021328E-2</v>
      </c>
      <c r="M36" s="25">
        <f t="shared" si="1"/>
        <v>0.75517046002805743</v>
      </c>
      <c r="N36" s="36" t="str">
        <f t="shared" si="2"/>
        <v>Ｂ</v>
      </c>
      <c r="P36" s="98"/>
      <c r="Q36" s="98"/>
      <c r="R36" s="98"/>
    </row>
    <row r="37" spans="1:18">
      <c r="A37" s="39">
        <v>65</v>
      </c>
      <c r="B37" s="214" t="s">
        <v>67</v>
      </c>
      <c r="C37" s="138">
        <v>480</v>
      </c>
      <c r="D37" s="139">
        <v>140</v>
      </c>
      <c r="E37" s="53">
        <f>販売数入力シート!C30</f>
        <v>36</v>
      </c>
      <c r="F37" s="18">
        <f>IF(D37="","",D37/C37)</f>
        <v>0.29166666666666669</v>
      </c>
      <c r="G37" s="9">
        <f>IF(D37="","",D37*E37)</f>
        <v>5040</v>
      </c>
      <c r="H37" s="67">
        <f>IF(E37="","",E37*C37)</f>
        <v>17280</v>
      </c>
      <c r="I37" s="18">
        <f>IF(H37="","",H37/H$3)</f>
        <v>1.5878558432727473E-2</v>
      </c>
      <c r="J37" s="18">
        <f>IF(E37="","",J36+I37)</f>
        <v>0.76967820190028113</v>
      </c>
      <c r="K37" s="9">
        <f>IF(E37="","",H37-G37)</f>
        <v>12240</v>
      </c>
      <c r="L37" s="58">
        <f t="shared" si="0"/>
        <v>1.5142105692887417E-2</v>
      </c>
      <c r="M37" s="25">
        <f t="shared" si="1"/>
        <v>0.77031256572094486</v>
      </c>
      <c r="N37" s="36" t="str">
        <f t="shared" si="2"/>
        <v>Ｂ</v>
      </c>
    </row>
    <row r="38" spans="1:18">
      <c r="A38" s="39">
        <v>88</v>
      </c>
      <c r="B38" s="214" t="s">
        <v>73</v>
      </c>
      <c r="C38" s="138">
        <v>200</v>
      </c>
      <c r="D38" s="139">
        <v>40</v>
      </c>
      <c r="E38" s="53">
        <f>販売数入力シート!C53</f>
        <v>35</v>
      </c>
      <c r="F38" s="18">
        <f>IF(D38="","",D38/C38)</f>
        <v>0.2</v>
      </c>
      <c r="G38" s="9">
        <f>IF(D38="","",D38*E38)</f>
        <v>1400</v>
      </c>
      <c r="H38" s="67">
        <f>IF(E38="","",E38*C38)</f>
        <v>7000</v>
      </c>
      <c r="I38" s="18">
        <f>IF(H38="","",H38/H$3)</f>
        <v>6.4322864021465458E-3</v>
      </c>
      <c r="J38" s="18">
        <f>IF(E38="","",J37+I38)</f>
        <v>0.77611048830242768</v>
      </c>
      <c r="K38" s="9">
        <f>IF(E38="","",H38-G38)</f>
        <v>5600</v>
      </c>
      <c r="L38" s="58">
        <f t="shared" si="0"/>
        <v>6.9277607745236542E-3</v>
      </c>
      <c r="M38" s="25">
        <f t="shared" si="1"/>
        <v>0.77724032649546848</v>
      </c>
      <c r="N38" s="36" t="str">
        <f t="shared" si="2"/>
        <v>Ｂ</v>
      </c>
    </row>
    <row r="39" spans="1:18">
      <c r="A39" s="39">
        <v>78</v>
      </c>
      <c r="B39" s="213" t="s">
        <v>64</v>
      </c>
      <c r="C39" s="138">
        <v>680</v>
      </c>
      <c r="D39" s="139">
        <v>186</v>
      </c>
      <c r="E39" s="53">
        <f>販売数入力シート!C43</f>
        <v>34</v>
      </c>
      <c r="F39" s="18">
        <f>IF(D39="","",D39/C39)</f>
        <v>0.27352941176470591</v>
      </c>
      <c r="G39" s="9">
        <f>IF(D39="","",D39*E39)</f>
        <v>6324</v>
      </c>
      <c r="H39" s="67">
        <f>IF(E39="","",E39*C39)</f>
        <v>23120</v>
      </c>
      <c r="I39" s="18">
        <f>IF(H39="","",H39/H$3)</f>
        <v>2.124492308823259E-2</v>
      </c>
      <c r="J39" s="18">
        <f>IF(E39="","",J38+I39)</f>
        <v>0.79735541139066024</v>
      </c>
      <c r="K39" s="9">
        <f>IF(E39="","",H39-G39)</f>
        <v>16796</v>
      </c>
      <c r="L39" s="58">
        <f t="shared" si="0"/>
        <v>2.0778333923017731E-2</v>
      </c>
      <c r="M39" s="25">
        <f t="shared" si="1"/>
        <v>0.79801866041848624</v>
      </c>
      <c r="N39" s="36" t="str">
        <f t="shared" si="2"/>
        <v>Ｂ</v>
      </c>
    </row>
    <row r="40" spans="1:18">
      <c r="A40" s="39">
        <v>46</v>
      </c>
      <c r="B40" s="213" t="s">
        <v>64</v>
      </c>
      <c r="C40" s="138">
        <v>420</v>
      </c>
      <c r="D40" s="139">
        <v>95</v>
      </c>
      <c r="E40" s="53">
        <f>販売数入力シート!C11</f>
        <v>33</v>
      </c>
      <c r="F40" s="18">
        <f>IF(D40="","",D40/C40)</f>
        <v>0.22619047619047619</v>
      </c>
      <c r="G40" s="9">
        <f>IF(D40="","",D40*E40)</f>
        <v>3135</v>
      </c>
      <c r="H40" s="67">
        <f>IF(E40="","",E40*C40)</f>
        <v>13860</v>
      </c>
      <c r="I40" s="18">
        <f>IF(H40="","",H40/H$3)</f>
        <v>1.273592707625016E-2</v>
      </c>
      <c r="J40" s="18">
        <f>IF(E40="","",J39+I40)</f>
        <v>0.81009133846691039</v>
      </c>
      <c r="K40" s="9">
        <f>IF(E40="","",H40-G40)</f>
        <v>10725</v>
      </c>
      <c r="L40" s="58">
        <f t="shared" si="0"/>
        <v>1.3267898983351106E-2</v>
      </c>
      <c r="M40" s="25">
        <f t="shared" si="1"/>
        <v>0.81128655940183736</v>
      </c>
      <c r="N40" s="36" t="str">
        <f t="shared" si="2"/>
        <v>Ｂ</v>
      </c>
    </row>
    <row r="41" spans="1:18">
      <c r="A41" s="39">
        <v>54</v>
      </c>
      <c r="B41" s="213" t="s">
        <v>70</v>
      </c>
      <c r="C41" s="138">
        <v>350</v>
      </c>
      <c r="D41" s="139">
        <v>90</v>
      </c>
      <c r="E41" s="53">
        <f>販売数入力シート!C19</f>
        <v>32</v>
      </c>
      <c r="F41" s="18">
        <f>IF(D41="","",D41/C41)</f>
        <v>0.25714285714285712</v>
      </c>
      <c r="G41" s="9">
        <f>IF(D41="","",D41*E41)</f>
        <v>2880</v>
      </c>
      <c r="H41" s="67">
        <f>IF(E41="","",E41*C41)</f>
        <v>11200</v>
      </c>
      <c r="I41" s="18">
        <f>IF(H41="","",H41/H$3)</f>
        <v>1.0291658243434473E-2</v>
      </c>
      <c r="J41" s="18">
        <f>IF(E41="","",J40+I41)</f>
        <v>0.82038299671034487</v>
      </c>
      <c r="K41" s="9">
        <f>IF(E41="","",H41-G41)</f>
        <v>8320</v>
      </c>
      <c r="L41" s="58">
        <f t="shared" si="0"/>
        <v>1.0292673150720858E-2</v>
      </c>
      <c r="M41" s="25">
        <f t="shared" si="1"/>
        <v>0.82157923255255827</v>
      </c>
      <c r="N41" s="36" t="str">
        <f t="shared" si="2"/>
        <v>Ｂ</v>
      </c>
    </row>
    <row r="42" spans="1:18">
      <c r="A42" s="39">
        <v>79</v>
      </c>
      <c r="B42" s="213" t="s">
        <v>65</v>
      </c>
      <c r="C42" s="138">
        <v>680</v>
      </c>
      <c r="D42" s="139">
        <v>185</v>
      </c>
      <c r="E42" s="53">
        <f>販売数入力シート!C44</f>
        <v>30</v>
      </c>
      <c r="F42" s="18">
        <f>IF(D42="","",D42/C42)</f>
        <v>0.27205882352941174</v>
      </c>
      <c r="G42" s="9">
        <f>IF(D42="","",D42*E42)</f>
        <v>5550</v>
      </c>
      <c r="H42" s="67">
        <f>IF(E42="","",E42*C42)</f>
        <v>20400</v>
      </c>
      <c r="I42" s="18">
        <f>IF(H42="","",H42/H$3)</f>
        <v>1.8745520371969932E-2</v>
      </c>
      <c r="J42" s="18">
        <f>IF(E42="","",J41+I42)</f>
        <v>0.83912851708231484</v>
      </c>
      <c r="K42" s="9">
        <f>IF(E42="","",H42-G42)</f>
        <v>14850</v>
      </c>
      <c r="L42" s="58">
        <f t="shared" si="0"/>
        <v>1.8370937053870762E-2</v>
      </c>
      <c r="M42" s="25">
        <f t="shared" si="1"/>
        <v>0.83995016960642899</v>
      </c>
      <c r="N42" s="36" t="str">
        <f t="shared" si="2"/>
        <v>Ｂ</v>
      </c>
    </row>
    <row r="43" spans="1:18">
      <c r="A43" s="39">
        <v>59</v>
      </c>
      <c r="B43" s="213" t="s">
        <v>61</v>
      </c>
      <c r="C43" s="138">
        <v>480</v>
      </c>
      <c r="D43" s="139">
        <v>106</v>
      </c>
      <c r="E43" s="53">
        <f>販売数入力シート!C24</f>
        <v>29</v>
      </c>
      <c r="F43" s="18">
        <f>IF(D43="","",D43/C43)</f>
        <v>0.22083333333333333</v>
      </c>
      <c r="G43" s="9">
        <f>IF(D43="","",D43*E43)</f>
        <v>3074</v>
      </c>
      <c r="H43" s="67">
        <f>IF(E43="","",E43*C43)</f>
        <v>13920</v>
      </c>
      <c r="I43" s="18">
        <f>IF(H43="","",H43/H$3)</f>
        <v>1.2791060959697131E-2</v>
      </c>
      <c r="J43" s="18">
        <f>IF(E43="","",J42+I43)</f>
        <v>0.85191957804201202</v>
      </c>
      <c r="K43" s="9">
        <f>IF(E43="","",H43-G43)</f>
        <v>10846</v>
      </c>
      <c r="L43" s="58">
        <f t="shared" si="0"/>
        <v>1.341758810008635E-2</v>
      </c>
      <c r="M43" s="25">
        <f t="shared" si="1"/>
        <v>0.8533677577065153</v>
      </c>
      <c r="N43" s="36" t="str">
        <f t="shared" si="2"/>
        <v>Ｂ</v>
      </c>
    </row>
    <row r="44" spans="1:18">
      <c r="A44" s="39">
        <v>52</v>
      </c>
      <c r="B44" s="213" t="s">
        <v>70</v>
      </c>
      <c r="C44" s="138">
        <v>330</v>
      </c>
      <c r="D44" s="139">
        <v>92</v>
      </c>
      <c r="E44" s="53">
        <f>販売数入力シート!C17</f>
        <v>28</v>
      </c>
      <c r="F44" s="18">
        <f>IF(D44="","",D44/C44)</f>
        <v>0.27878787878787881</v>
      </c>
      <c r="G44" s="9">
        <f>IF(D44="","",D44*E44)</f>
        <v>2576</v>
      </c>
      <c r="H44" s="67">
        <f>IF(E44="","",E44*C44)</f>
        <v>9240</v>
      </c>
      <c r="I44" s="18">
        <f>IF(H44="","",H44/H$3)</f>
        <v>8.49061805083344E-3</v>
      </c>
      <c r="J44" s="18">
        <f>IF(E44="","",J43+I44)</f>
        <v>0.86041019609284541</v>
      </c>
      <c r="K44" s="9">
        <f>IF(E44="","",H44-G44)</f>
        <v>6664</v>
      </c>
      <c r="L44" s="58">
        <f t="shared" si="0"/>
        <v>8.2440353216831491E-3</v>
      </c>
      <c r="M44" s="25">
        <f t="shared" si="1"/>
        <v>0.86161179302819846</v>
      </c>
      <c r="N44" s="36" t="str">
        <f t="shared" si="2"/>
        <v>Ｂ</v>
      </c>
    </row>
    <row r="45" spans="1:18">
      <c r="A45" s="39">
        <v>56</v>
      </c>
      <c r="B45" s="213" t="s">
        <v>73</v>
      </c>
      <c r="C45" s="138">
        <v>360</v>
      </c>
      <c r="D45" s="139">
        <v>81</v>
      </c>
      <c r="E45" s="53">
        <f>販売数入力シート!C21</f>
        <v>27</v>
      </c>
      <c r="F45" s="18">
        <f>IF(D45="","",D45/C45)</f>
        <v>0.22500000000000001</v>
      </c>
      <c r="G45" s="9">
        <f>IF(D45="","",D45*E45)</f>
        <v>2187</v>
      </c>
      <c r="H45" s="67">
        <f>IF(E45="","",E45*C45)</f>
        <v>9720</v>
      </c>
      <c r="I45" s="18">
        <f>IF(H45="","",H45/H$3)</f>
        <v>8.9316891184092039E-3</v>
      </c>
      <c r="J45" s="18">
        <f>IF(E45="","",J44+I45)</f>
        <v>0.86934188521125466</v>
      </c>
      <c r="K45" s="9">
        <f>IF(E45="","",H45-G45)</f>
        <v>7533</v>
      </c>
      <c r="L45" s="58">
        <f t="shared" si="0"/>
        <v>9.3190753418726235E-3</v>
      </c>
      <c r="M45" s="25">
        <f t="shared" si="1"/>
        <v>0.87093086837007105</v>
      </c>
      <c r="N45" s="36" t="str">
        <f t="shared" si="2"/>
        <v>Ｂ</v>
      </c>
    </row>
    <row r="46" spans="1:18">
      <c r="A46" s="39">
        <v>69</v>
      </c>
      <c r="B46" s="213" t="s">
        <v>71</v>
      </c>
      <c r="C46" s="138">
        <v>600</v>
      </c>
      <c r="D46" s="139">
        <v>125</v>
      </c>
      <c r="E46" s="53">
        <f>販売数入力シート!C34</f>
        <v>26</v>
      </c>
      <c r="F46" s="18">
        <f>IF(D46="","",D46/C46)</f>
        <v>0.20833333333333334</v>
      </c>
      <c r="G46" s="9">
        <f>IF(D46="","",D46*E46)</f>
        <v>3250</v>
      </c>
      <c r="H46" s="67">
        <f>IF(E46="","",E46*C46)</f>
        <v>15600</v>
      </c>
      <c r="I46" s="18">
        <f>IF(H46="","",H46/H$3)</f>
        <v>1.4334809696212302E-2</v>
      </c>
      <c r="J46" s="18">
        <f>IF(E46="","",J45+I46)</f>
        <v>0.88367669490746692</v>
      </c>
      <c r="K46" s="9">
        <f>IF(E46="","",H46-G46)</f>
        <v>12350</v>
      </c>
      <c r="L46" s="58">
        <f t="shared" si="0"/>
        <v>1.5278186708101275E-2</v>
      </c>
      <c r="M46" s="25">
        <f t="shared" si="1"/>
        <v>0.88620905507817238</v>
      </c>
      <c r="N46" s="36" t="str">
        <f t="shared" si="2"/>
        <v>Ｂ</v>
      </c>
    </row>
    <row r="47" spans="1:18">
      <c r="A47" s="39">
        <v>92</v>
      </c>
      <c r="B47" s="214" t="s">
        <v>62</v>
      </c>
      <c r="C47" s="138">
        <v>270</v>
      </c>
      <c r="D47" s="141">
        <v>104</v>
      </c>
      <c r="E47" s="53">
        <f>販売数入力シート!C57</f>
        <v>26</v>
      </c>
      <c r="F47" s="18">
        <f>IF(D47="","",D47/C47)</f>
        <v>0.38518518518518519</v>
      </c>
      <c r="G47" s="9">
        <f>IF(D47="","",D47*E47)</f>
        <v>2704</v>
      </c>
      <c r="H47" s="67">
        <f>IF(E47="","",E47*C47)</f>
        <v>7020</v>
      </c>
      <c r="I47" s="18">
        <f>IF(H47="","",H47/H$3)</f>
        <v>6.4506643632955361E-3</v>
      </c>
      <c r="J47" s="18">
        <f>IF(E47="","",J46+I47)</f>
        <v>0.89012735927076247</v>
      </c>
      <c r="K47" s="9">
        <f>IF(E47="","",H47-G47)</f>
        <v>4316</v>
      </c>
      <c r="L47" s="58">
        <f t="shared" si="0"/>
        <v>5.3393241969364449E-3</v>
      </c>
      <c r="M47" s="25">
        <f t="shared" si="1"/>
        <v>0.89154837927510877</v>
      </c>
      <c r="N47" s="36" t="str">
        <f t="shared" si="2"/>
        <v>Ｂ</v>
      </c>
    </row>
    <row r="48" spans="1:18">
      <c r="A48" s="39">
        <v>53</v>
      </c>
      <c r="B48" s="213" t="s">
        <v>71</v>
      </c>
      <c r="C48" s="138">
        <v>300</v>
      </c>
      <c r="D48" s="139">
        <v>52</v>
      </c>
      <c r="E48" s="53">
        <f>販売数入力シート!C18</f>
        <v>25</v>
      </c>
      <c r="F48" s="18">
        <f>IF(D48="","",D48/C48)</f>
        <v>0.17333333333333334</v>
      </c>
      <c r="G48" s="9">
        <f>IF(D48="","",D48*E48)</f>
        <v>1300</v>
      </c>
      <c r="H48" s="67">
        <f>IF(E48="","",E48*C48)</f>
        <v>7500</v>
      </c>
      <c r="I48" s="18">
        <f>IF(H48="","",H48/H$3)</f>
        <v>6.8917354308712991E-3</v>
      </c>
      <c r="J48" s="18">
        <f>IF(E48="","",J47+I48)</f>
        <v>0.89701909470163377</v>
      </c>
      <c r="K48" s="9">
        <f>IF(E48="","",H48-G48)</f>
        <v>6200</v>
      </c>
      <c r="L48" s="58">
        <f t="shared" si="0"/>
        <v>7.6700208575083322E-3</v>
      </c>
      <c r="M48" s="25">
        <f t="shared" si="1"/>
        <v>0.89921840013261711</v>
      </c>
      <c r="N48" s="36" t="str">
        <f t="shared" si="2"/>
        <v>Ｂ</v>
      </c>
    </row>
    <row r="49" spans="1:14">
      <c r="A49" s="39">
        <v>66</v>
      </c>
      <c r="B49" s="214" t="s">
        <v>68</v>
      </c>
      <c r="C49" s="138">
        <v>330</v>
      </c>
      <c r="D49" s="139">
        <v>57</v>
      </c>
      <c r="E49" s="53">
        <f>販売数入力シート!C31</f>
        <v>25</v>
      </c>
      <c r="F49" s="18">
        <f>IF(D49="","",D49/C49)</f>
        <v>0.17272727272727273</v>
      </c>
      <c r="G49" s="9">
        <f>IF(D49="","",D49*E49)</f>
        <v>1425</v>
      </c>
      <c r="H49" s="67">
        <f>IF(E49="","",E49*C49)</f>
        <v>8250</v>
      </c>
      <c r="I49" s="18">
        <f>IF(H49="","",H49/H$3)</f>
        <v>7.5809089739584294E-3</v>
      </c>
      <c r="J49" s="18">
        <f>IF(E49="","",J48+I49)</f>
        <v>0.90460000367559223</v>
      </c>
      <c r="K49" s="9">
        <f>IF(E49="","",H49-G49)</f>
        <v>6825</v>
      </c>
      <c r="L49" s="58">
        <f t="shared" si="0"/>
        <v>8.4432084439507032E-3</v>
      </c>
      <c r="M49" s="25">
        <f t="shared" si="1"/>
        <v>0.90766160857656786</v>
      </c>
      <c r="N49" s="36" t="str">
        <f t="shared" si="2"/>
        <v>Ｂ</v>
      </c>
    </row>
    <row r="50" spans="1:14">
      <c r="A50" s="39">
        <v>55</v>
      </c>
      <c r="B50" s="213" t="s">
        <v>72</v>
      </c>
      <c r="C50" s="138">
        <v>380</v>
      </c>
      <c r="D50" s="139">
        <v>106</v>
      </c>
      <c r="E50" s="53">
        <f>販売数入力シート!C20</f>
        <v>23</v>
      </c>
      <c r="F50" s="18">
        <f>IF(D50="","",D50/C50)</f>
        <v>0.27894736842105261</v>
      </c>
      <c r="G50" s="9">
        <f>IF(D50="","",D50*E50)</f>
        <v>2438</v>
      </c>
      <c r="H50" s="67">
        <f>IF(E50="","",E50*C50)</f>
        <v>8740</v>
      </c>
      <c r="I50" s="18">
        <f>IF(H50="","",H50/H$3)</f>
        <v>8.0311690221086876E-3</v>
      </c>
      <c r="J50" s="18">
        <f>IF(E50="","",J49+I50)</f>
        <v>0.91263117269770089</v>
      </c>
      <c r="K50" s="9">
        <f>IF(E50="","",H50-G50)</f>
        <v>6302</v>
      </c>
      <c r="L50" s="58">
        <f t="shared" si="0"/>
        <v>7.7962050716157269E-3</v>
      </c>
      <c r="M50" s="25">
        <f t="shared" si="1"/>
        <v>0.91545781364818357</v>
      </c>
      <c r="N50" s="36" t="str">
        <f t="shared" si="2"/>
        <v>Ｂ</v>
      </c>
    </row>
    <row r="51" spans="1:14">
      <c r="A51" s="39">
        <v>61</v>
      </c>
      <c r="B51" s="213" t="s">
        <v>63</v>
      </c>
      <c r="C51" s="138">
        <v>480</v>
      </c>
      <c r="D51" s="139">
        <v>95</v>
      </c>
      <c r="E51" s="53">
        <f>販売数入力シート!C26</f>
        <v>23</v>
      </c>
      <c r="F51" s="18">
        <f>IF(D51="","",D51/C51)</f>
        <v>0.19791666666666666</v>
      </c>
      <c r="G51" s="9">
        <f>IF(D51="","",D51*E51)</f>
        <v>2185</v>
      </c>
      <c r="H51" s="67">
        <f>IF(E51="","",E51*C51)</f>
        <v>11040</v>
      </c>
      <c r="I51" s="18">
        <f>IF(H51="","",H51/H$3)</f>
        <v>1.0144634554242552E-2</v>
      </c>
      <c r="J51" s="18">
        <f>IF(E51="","",J50+I51)</f>
        <v>0.92277580725194341</v>
      </c>
      <c r="K51" s="9">
        <f>IF(E51="","",H51-G51)</f>
        <v>8855</v>
      </c>
      <c r="L51" s="58">
        <f t="shared" si="0"/>
        <v>1.0954521724715529E-2</v>
      </c>
      <c r="M51" s="25">
        <f t="shared" si="1"/>
        <v>0.92641233537289913</v>
      </c>
      <c r="N51" s="36" t="str">
        <f t="shared" si="2"/>
        <v>Ｂ</v>
      </c>
    </row>
    <row r="52" spans="1:14">
      <c r="A52" s="39">
        <v>89</v>
      </c>
      <c r="B52" s="214" t="s">
        <v>59</v>
      </c>
      <c r="C52" s="138">
        <v>300</v>
      </c>
      <c r="D52" s="139">
        <v>60</v>
      </c>
      <c r="E52" s="53">
        <f>販売数入力シート!C54</f>
        <v>22</v>
      </c>
      <c r="F52" s="18">
        <f>IF(D52="","",D52/C52)</f>
        <v>0.2</v>
      </c>
      <c r="G52" s="9">
        <f>IF(D52="","",D52*E52)</f>
        <v>1320</v>
      </c>
      <c r="H52" s="67">
        <f>IF(E52="","",E52*C52)</f>
        <v>6600</v>
      </c>
      <c r="I52" s="18">
        <f>IF(H52="","",H52/H$3)</f>
        <v>6.0647271791667429E-3</v>
      </c>
      <c r="J52" s="18">
        <f>IF(E52="","",J51+I52)</f>
        <v>0.92884053443111014</v>
      </c>
      <c r="K52" s="9">
        <f>IF(E52="","",H52-G52)</f>
        <v>5280</v>
      </c>
      <c r="L52" s="58">
        <f t="shared" si="0"/>
        <v>6.5318887302651604E-3</v>
      </c>
      <c r="M52" s="25">
        <f t="shared" si="1"/>
        <v>0.93294422410316424</v>
      </c>
      <c r="N52" s="36" t="str">
        <f t="shared" si="2"/>
        <v>Ｂ</v>
      </c>
    </row>
    <row r="53" spans="1:14">
      <c r="A53" s="39">
        <v>95</v>
      </c>
      <c r="B53" s="214" t="s">
        <v>65</v>
      </c>
      <c r="C53" s="138">
        <v>150</v>
      </c>
      <c r="D53" s="141">
        <v>15</v>
      </c>
      <c r="E53" s="53">
        <f>販売数入力シート!C60</f>
        <v>20</v>
      </c>
      <c r="F53" s="18">
        <f>IF(D53="","",D53/C53)</f>
        <v>0.1</v>
      </c>
      <c r="G53" s="9">
        <f>IF(D53="","",D53*E53)</f>
        <v>300</v>
      </c>
      <c r="H53" s="67">
        <f>IF(E53="","",E53*C53)</f>
        <v>3000</v>
      </c>
      <c r="I53" s="18">
        <f>IF(H53="","",H53/H$3)</f>
        <v>2.7566941723485196E-3</v>
      </c>
      <c r="J53" s="18">
        <f>IF(E53="","",J52+I53)</f>
        <v>0.93159722860345862</v>
      </c>
      <c r="K53" s="9">
        <f>IF(E53="","",H53-G53)</f>
        <v>2700</v>
      </c>
      <c r="L53" s="58">
        <f t="shared" si="0"/>
        <v>3.3401703734310477E-3</v>
      </c>
      <c r="M53" s="25">
        <f t="shared" si="1"/>
        <v>0.93628439447659528</v>
      </c>
      <c r="N53" s="36" t="str">
        <f t="shared" si="2"/>
        <v>Ｂ</v>
      </c>
    </row>
    <row r="54" spans="1:14">
      <c r="A54" s="39">
        <v>100</v>
      </c>
      <c r="B54" s="214" t="s">
        <v>70</v>
      </c>
      <c r="C54" s="138">
        <v>500</v>
      </c>
      <c r="D54" s="139">
        <v>140</v>
      </c>
      <c r="E54" s="53">
        <f>販売数入力シート!C65</f>
        <v>20</v>
      </c>
      <c r="F54" s="18">
        <f>IF(D54="","",D54/C54)</f>
        <v>0.28000000000000003</v>
      </c>
      <c r="G54" s="9">
        <f>IF(D54="","",D54*E54)</f>
        <v>2800</v>
      </c>
      <c r="H54" s="67">
        <f>IF(E54="","",E54*C54)</f>
        <v>10000</v>
      </c>
      <c r="I54" s="18">
        <f>IF(H54="","",H54/H$3)</f>
        <v>9.1889805744950655E-3</v>
      </c>
      <c r="J54" s="18">
        <f>IF(E54="","",J53+I54)</f>
        <v>0.94078620917795364</v>
      </c>
      <c r="K54" s="9">
        <f>IF(E54="","",H54-G54)</f>
        <v>7200</v>
      </c>
      <c r="L54" s="58">
        <f t="shared" si="0"/>
        <v>8.9071209958161267E-3</v>
      </c>
      <c r="M54" s="25">
        <f t="shared" si="1"/>
        <v>0.94519151547241143</v>
      </c>
      <c r="N54" s="36" t="str">
        <f t="shared" si="2"/>
        <v>Ｂ</v>
      </c>
    </row>
    <row r="55" spans="1:14">
      <c r="A55" s="39">
        <v>84</v>
      </c>
      <c r="B55" s="214" t="s">
        <v>70</v>
      </c>
      <c r="C55" s="138">
        <v>400</v>
      </c>
      <c r="D55" s="139">
        <v>120</v>
      </c>
      <c r="E55" s="53">
        <f>販売数入力シート!C49</f>
        <v>19</v>
      </c>
      <c r="F55" s="18">
        <f>IF(D55="","",D55/C55)</f>
        <v>0.3</v>
      </c>
      <c r="G55" s="9">
        <f>IF(D55="","",D55*E55)</f>
        <v>2280</v>
      </c>
      <c r="H55" s="67">
        <f>IF(E55="","",E55*C55)</f>
        <v>7600</v>
      </c>
      <c r="I55" s="18">
        <f>IF(H55="","",H55/H$3)</f>
        <v>6.9836252366162494E-3</v>
      </c>
      <c r="J55" s="18">
        <f>IF(E55="","",J54+I55)</f>
        <v>0.94776983441456986</v>
      </c>
      <c r="K55" s="9">
        <f>IF(E55="","",H55-G55)</f>
        <v>5320</v>
      </c>
      <c r="L55" s="58">
        <f t="shared" si="0"/>
        <v>6.5813727357974718E-3</v>
      </c>
      <c r="M55" s="25">
        <f t="shared" si="1"/>
        <v>0.95177288820820893</v>
      </c>
      <c r="N55" s="36" t="str">
        <f t="shared" si="2"/>
        <v>Ｃ</v>
      </c>
    </row>
    <row r="56" spans="1:14">
      <c r="A56" s="39">
        <v>93</v>
      </c>
      <c r="B56" s="214" t="s">
        <v>63</v>
      </c>
      <c r="C56" s="138">
        <v>270</v>
      </c>
      <c r="D56" s="141">
        <v>78</v>
      </c>
      <c r="E56" s="53">
        <f>販売数入力シート!C58</f>
        <v>19</v>
      </c>
      <c r="F56" s="18">
        <f>IF(D56="","",D56/C56)</f>
        <v>0.28888888888888886</v>
      </c>
      <c r="G56" s="9">
        <f>IF(D56="","",D56*E56)</f>
        <v>1482</v>
      </c>
      <c r="H56" s="67">
        <f>IF(E56="","",E56*C56)</f>
        <v>5130</v>
      </c>
      <c r="I56" s="18">
        <f>IF(H56="","",H56/H$3)</f>
        <v>4.7139470347159684E-3</v>
      </c>
      <c r="J56" s="18">
        <f>IF(E56="","",J55+I56)</f>
        <v>0.9524837814492858</v>
      </c>
      <c r="K56" s="9">
        <f>IF(E56="","",H56-G56)</f>
        <v>3648</v>
      </c>
      <c r="L56" s="58">
        <f t="shared" si="0"/>
        <v>4.5129413045468377E-3</v>
      </c>
      <c r="M56" s="25">
        <f t="shared" si="1"/>
        <v>0.95628582951275576</v>
      </c>
      <c r="N56" s="36" t="str">
        <f t="shared" si="2"/>
        <v>Ｃ</v>
      </c>
    </row>
    <row r="57" spans="1:14">
      <c r="A57" s="39">
        <v>68</v>
      </c>
      <c r="B57" s="214" t="s">
        <v>70</v>
      </c>
      <c r="C57" s="138">
        <v>380</v>
      </c>
      <c r="D57" s="139">
        <v>115</v>
      </c>
      <c r="E57" s="53">
        <f>販売数入力シート!C33</f>
        <v>18</v>
      </c>
      <c r="F57" s="18">
        <f>IF(D57="","",D57/C57)</f>
        <v>0.30263157894736842</v>
      </c>
      <c r="G57" s="9">
        <f>IF(D57="","",D57*E57)</f>
        <v>2070</v>
      </c>
      <c r="H57" s="67">
        <f>IF(E57="","",E57*C57)</f>
        <v>6840</v>
      </c>
      <c r="I57" s="18">
        <f>IF(H57="","",H57/H$3)</f>
        <v>6.2852627129546248E-3</v>
      </c>
      <c r="J57" s="18">
        <f>IF(E57="","",J56+I57)</f>
        <v>0.9587690441622404</v>
      </c>
      <c r="K57" s="9">
        <f>IF(E57="","",H57-G57)</f>
        <v>4770</v>
      </c>
      <c r="L57" s="58">
        <f t="shared" si="0"/>
        <v>5.9009676597281844E-3</v>
      </c>
      <c r="M57" s="25">
        <f t="shared" si="1"/>
        <v>0.9621867971724839</v>
      </c>
      <c r="N57" s="36" t="str">
        <f t="shared" si="2"/>
        <v>Ｃ</v>
      </c>
    </row>
    <row r="58" spans="1:14">
      <c r="A58" s="39">
        <v>73</v>
      </c>
      <c r="B58" s="214" t="s">
        <v>59</v>
      </c>
      <c r="C58" s="138">
        <v>300</v>
      </c>
      <c r="D58" s="139">
        <v>55</v>
      </c>
      <c r="E58" s="53">
        <f>販売数入力シート!C38</f>
        <v>18</v>
      </c>
      <c r="F58" s="18">
        <f>IF(D58="","",D58/C58)</f>
        <v>0.18333333333333332</v>
      </c>
      <c r="G58" s="9">
        <f>IF(D58="","",D58*E58)</f>
        <v>990</v>
      </c>
      <c r="H58" s="67">
        <f>IF(E58="","",E58*C58)</f>
        <v>5400</v>
      </c>
      <c r="I58" s="18">
        <f>IF(H58="","",H58/H$3)</f>
        <v>4.9620495102273357E-3</v>
      </c>
      <c r="J58" s="18">
        <f>IF(E58="","",J57+I58)</f>
        <v>0.96373109367246779</v>
      </c>
      <c r="K58" s="9">
        <f>IF(E58="","",H58-G58)</f>
        <v>4410</v>
      </c>
      <c r="L58" s="58">
        <f t="shared" si="0"/>
        <v>5.4556116099373783E-3</v>
      </c>
      <c r="M58" s="25">
        <f t="shared" si="1"/>
        <v>0.96764240878242125</v>
      </c>
      <c r="N58" s="36" t="str">
        <f t="shared" si="2"/>
        <v>Ｃ</v>
      </c>
    </row>
    <row r="59" spans="1:14">
      <c r="A59" s="39">
        <v>91</v>
      </c>
      <c r="B59" s="214" t="s">
        <v>61</v>
      </c>
      <c r="C59" s="138">
        <v>420</v>
      </c>
      <c r="D59" s="141">
        <v>138</v>
      </c>
      <c r="E59" s="53">
        <f>販売数入力シート!C56</f>
        <v>16</v>
      </c>
      <c r="F59" s="18">
        <f>IF(D59="","",D59/C59)</f>
        <v>0.32857142857142857</v>
      </c>
      <c r="G59" s="9">
        <f>IF(D59="","",D59*E59)</f>
        <v>2208</v>
      </c>
      <c r="H59" s="67">
        <f>IF(E59="","",E59*C59)</f>
        <v>6720</v>
      </c>
      <c r="I59" s="18">
        <f>IF(H59="","",H59/H$3)</f>
        <v>6.1749949460606843E-3</v>
      </c>
      <c r="J59" s="18">
        <f>IF(E59="","",J58+I59)</f>
        <v>0.96990608861852845</v>
      </c>
      <c r="K59" s="9">
        <f>IF(E59="","",H59-G59)</f>
        <v>4512</v>
      </c>
      <c r="L59" s="58">
        <f t="shared" si="0"/>
        <v>5.581795824044773E-3</v>
      </c>
      <c r="M59" s="25">
        <f t="shared" si="1"/>
        <v>0.97322420460646597</v>
      </c>
      <c r="N59" s="36" t="str">
        <f t="shared" si="2"/>
        <v>Ｃ</v>
      </c>
    </row>
    <row r="60" spans="1:14">
      <c r="A60" s="39">
        <v>50</v>
      </c>
      <c r="B60" s="213" t="s">
        <v>68</v>
      </c>
      <c r="C60" s="138">
        <v>330</v>
      </c>
      <c r="D60" s="139">
        <v>80</v>
      </c>
      <c r="E60" s="53">
        <f>販売数入力シート!C15</f>
        <v>15</v>
      </c>
      <c r="F60" s="18">
        <f>IF(D60="","",D60/C60)</f>
        <v>0.24242424242424243</v>
      </c>
      <c r="G60" s="9">
        <f>IF(D60="","",D60*E60)</f>
        <v>1200</v>
      </c>
      <c r="H60" s="67">
        <f>IF(E60="","",E60*C60)</f>
        <v>4950</v>
      </c>
      <c r="I60" s="18">
        <f>IF(H60="","",H60/H$3)</f>
        <v>4.5485453843750571E-3</v>
      </c>
      <c r="J60" s="18">
        <f>IF(E60="","",J59+I60)</f>
        <v>0.97445463400290355</v>
      </c>
      <c r="K60" s="9">
        <f>IF(E60="","",H60-G60)</f>
        <v>3750</v>
      </c>
      <c r="L60" s="58">
        <f t="shared" si="0"/>
        <v>4.6391255186542333E-3</v>
      </c>
      <c r="M60" s="25">
        <f t="shared" si="1"/>
        <v>0.97786333012512017</v>
      </c>
      <c r="N60" s="36" t="str">
        <f t="shared" si="2"/>
        <v>Ｃ</v>
      </c>
    </row>
    <row r="61" spans="1:14">
      <c r="A61" s="39">
        <v>67</v>
      </c>
      <c r="B61" s="214" t="s">
        <v>69</v>
      </c>
      <c r="C61" s="138">
        <v>380</v>
      </c>
      <c r="D61" s="139">
        <v>108</v>
      </c>
      <c r="E61" s="53">
        <f>販売数入力シート!C32</f>
        <v>14</v>
      </c>
      <c r="F61" s="18">
        <f>IF(D61="","",D61/C61)</f>
        <v>0.28421052631578947</v>
      </c>
      <c r="G61" s="9">
        <f>IF(D61="","",D61*E61)</f>
        <v>1512</v>
      </c>
      <c r="H61" s="67">
        <f>IF(E61="","",E61*C61)</f>
        <v>5320</v>
      </c>
      <c r="I61" s="18">
        <f>IF(H61="","",H61/H$3)</f>
        <v>4.8885376656313748E-3</v>
      </c>
      <c r="J61" s="18">
        <f>IF(E61="","",J60+I61)</f>
        <v>0.97934317166853491</v>
      </c>
      <c r="K61" s="9">
        <f>IF(E61="","",H61-G61)</f>
        <v>3808</v>
      </c>
      <c r="L61" s="58">
        <f t="shared" si="0"/>
        <v>4.7108773266760851E-3</v>
      </c>
      <c r="M61" s="25">
        <f t="shared" si="1"/>
        <v>0.98257420745179624</v>
      </c>
      <c r="N61" s="36" t="str">
        <f t="shared" si="2"/>
        <v>Ｃ</v>
      </c>
    </row>
    <row r="62" spans="1:14">
      <c r="A62" s="39">
        <v>90</v>
      </c>
      <c r="B62" s="214" t="s">
        <v>60</v>
      </c>
      <c r="C62" s="138">
        <v>350</v>
      </c>
      <c r="D62" s="141">
        <v>98</v>
      </c>
      <c r="E62" s="53">
        <f>販売数入力シート!C55</f>
        <v>13</v>
      </c>
      <c r="F62" s="18">
        <f>IF(D62="","",D62/C62)</f>
        <v>0.28000000000000003</v>
      </c>
      <c r="G62" s="9">
        <f>IF(D62="","",D62*E62)</f>
        <v>1274</v>
      </c>
      <c r="H62" s="67">
        <f>IF(E62="","",E62*C62)</f>
        <v>4550</v>
      </c>
      <c r="I62" s="18">
        <f>IF(H62="","",H62/H$3)</f>
        <v>4.1809861613952551E-3</v>
      </c>
      <c r="J62" s="18">
        <f>IF(E62="","",J61+I62)</f>
        <v>0.98352415782993019</v>
      </c>
      <c r="K62" s="9">
        <f>IF(E62="","",H62-G62)</f>
        <v>3276</v>
      </c>
      <c r="L62" s="58">
        <f t="shared" si="0"/>
        <v>4.0527400530963381E-3</v>
      </c>
      <c r="M62" s="25">
        <f t="shared" si="1"/>
        <v>0.98662694750489255</v>
      </c>
      <c r="N62" s="36" t="str">
        <f t="shared" si="2"/>
        <v>Ｃ</v>
      </c>
    </row>
    <row r="63" spans="1:14">
      <c r="A63" s="39">
        <v>64</v>
      </c>
      <c r="B63" s="214" t="s">
        <v>66</v>
      </c>
      <c r="C63" s="138">
        <v>420</v>
      </c>
      <c r="D63" s="139">
        <v>135</v>
      </c>
      <c r="E63" s="53">
        <f>販売数入力シート!C29</f>
        <v>12</v>
      </c>
      <c r="F63" s="18">
        <f>IF(D63="","",D63/C63)</f>
        <v>0.32142857142857145</v>
      </c>
      <c r="G63" s="9">
        <f>IF(D63="","",D63*E63)</f>
        <v>1620</v>
      </c>
      <c r="H63" s="67">
        <f>IF(E63="","",E63*C63)</f>
        <v>5040</v>
      </c>
      <c r="I63" s="18">
        <f>IF(H63="","",H63/H$3)</f>
        <v>4.6312462095455132E-3</v>
      </c>
      <c r="J63" s="18">
        <f>IF(E63="","",J62+I63)</f>
        <v>0.98815540403947566</v>
      </c>
      <c r="K63" s="9">
        <f>IF(E63="","",H63-G63)</f>
        <v>3420</v>
      </c>
      <c r="L63" s="58">
        <f t="shared" si="0"/>
        <v>4.2308824730126603E-3</v>
      </c>
      <c r="M63" s="25">
        <f t="shared" si="1"/>
        <v>0.99085782997790517</v>
      </c>
      <c r="N63" s="36" t="str">
        <f t="shared" si="2"/>
        <v>Ｃ</v>
      </c>
    </row>
    <row r="64" spans="1:14">
      <c r="A64" s="39">
        <v>44</v>
      </c>
      <c r="B64" s="213" t="s">
        <v>62</v>
      </c>
      <c r="C64" s="138">
        <v>780</v>
      </c>
      <c r="D64" s="139">
        <v>380</v>
      </c>
      <c r="E64" s="53">
        <f>販売数入力シート!C9</f>
        <v>8</v>
      </c>
      <c r="F64" s="18">
        <f>IF(D64="","",D64/C64)</f>
        <v>0.48717948717948717</v>
      </c>
      <c r="G64" s="9">
        <f>IF(D64="","",D64*E64)</f>
        <v>3040</v>
      </c>
      <c r="H64" s="67">
        <f>IF(E64="","",E64*C64)</f>
        <v>6240</v>
      </c>
      <c r="I64" s="18">
        <f>IF(H64="","",H64/H$3)</f>
        <v>5.7339238784849212E-3</v>
      </c>
      <c r="J64" s="18">
        <f>IF(E64="","",J63+I64)</f>
        <v>0.99388932791796059</v>
      </c>
      <c r="K64" s="9">
        <f>IF(E64="","",H64-G64)</f>
        <v>3200</v>
      </c>
      <c r="L64" s="58">
        <f t="shared" si="0"/>
        <v>3.9587204425849459E-3</v>
      </c>
      <c r="M64" s="25">
        <f t="shared" si="1"/>
        <v>0.99481655042049011</v>
      </c>
      <c r="N64" s="36" t="str">
        <f t="shared" si="2"/>
        <v>Ｃ</v>
      </c>
    </row>
    <row r="65" spans="1:14">
      <c r="A65" s="80">
        <v>74</v>
      </c>
      <c r="B65" s="214" t="s">
        <v>60</v>
      </c>
      <c r="C65" s="138">
        <v>450</v>
      </c>
      <c r="D65" s="139">
        <v>92</v>
      </c>
      <c r="E65" s="75">
        <f>販売数入力シート!C39</f>
        <v>5</v>
      </c>
      <c r="F65" s="76">
        <f>IF(D65="","",D65/C65)</f>
        <v>0.20444444444444446</v>
      </c>
      <c r="G65" s="77">
        <f>IF(D65="","",D65*E65)</f>
        <v>460</v>
      </c>
      <c r="H65" s="78">
        <f>IF(E65="","",E65*C65)</f>
        <v>2250</v>
      </c>
      <c r="I65" s="18">
        <f>IF(H65="","",H65/H$3)</f>
        <v>2.0675206292613897E-3</v>
      </c>
      <c r="J65" s="18">
        <f>IF(E65="","",J64+I65)</f>
        <v>0.995956848547222</v>
      </c>
      <c r="K65" s="9">
        <f>IF(E65="","",H65-G65)</f>
        <v>1790</v>
      </c>
      <c r="L65" s="58">
        <f t="shared" si="0"/>
        <v>2.2144092475709538E-3</v>
      </c>
      <c r="M65" s="25">
        <f t="shared" si="1"/>
        <v>0.9970309596680611</v>
      </c>
      <c r="N65" s="36" t="str">
        <f t="shared" si="2"/>
        <v>Ｃ</v>
      </c>
    </row>
    <row r="66" spans="1:14">
      <c r="A66" s="39">
        <v>98</v>
      </c>
      <c r="B66" s="213" t="s">
        <v>68</v>
      </c>
      <c r="C66" s="138">
        <v>880</v>
      </c>
      <c r="D66" s="139">
        <v>400</v>
      </c>
      <c r="E66" s="75">
        <f>販売数入力シート!C63</f>
        <v>5</v>
      </c>
      <c r="F66" s="76">
        <f>IF(D66="","",D66/C66)</f>
        <v>0.45454545454545453</v>
      </c>
      <c r="G66" s="77">
        <f>IF(D66="","",D66*E66)</f>
        <v>2000</v>
      </c>
      <c r="H66" s="78">
        <f>IF(E66="","",E66*C66)</f>
        <v>4400</v>
      </c>
      <c r="I66" s="18">
        <f>IF(H66="","",H66/H$3)</f>
        <v>4.0431514527778292E-3</v>
      </c>
      <c r="J66" s="18">
        <f>IF(E66="","",J65+I66)</f>
        <v>0.99999999999999978</v>
      </c>
      <c r="K66" s="9">
        <f>IF(E66="","",H66-G66)</f>
        <v>2400</v>
      </c>
      <c r="L66" s="58">
        <f>IF(E66="","",K66/K$3)</f>
        <v>2.9690403319387092E-3</v>
      </c>
      <c r="M66" s="25">
        <f>IF(L66="","",M65+L66)</f>
        <v>0.99999999999999978</v>
      </c>
      <c r="N66" s="36" t="str">
        <f>IF(E66="","",IF(E66&gt;=$P$3,"Ａ",IF(E66&gt;=$P$4,"Ｂ","Ｃ")))</f>
        <v>Ｃ</v>
      </c>
    </row>
    <row r="67" spans="1:14">
      <c r="A67"/>
      <c r="B67" s="110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 s="110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 s="110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 s="11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 s="110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 s="110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 s="110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 s="110"/>
      <c r="C74"/>
      <c r="D74"/>
      <c r="E74" s="44"/>
      <c r="F74"/>
      <c r="G74"/>
      <c r="H74"/>
      <c r="I74"/>
      <c r="J74"/>
      <c r="K74"/>
      <c r="L74"/>
      <c r="M74"/>
      <c r="N74"/>
    </row>
    <row r="75" spans="1:14">
      <c r="A75"/>
      <c r="B75" s="110"/>
      <c r="C75"/>
      <c r="D75"/>
      <c r="E75" s="44"/>
      <c r="F75"/>
      <c r="G75"/>
      <c r="H75"/>
      <c r="I75"/>
      <c r="J75"/>
      <c r="K75"/>
      <c r="L75"/>
      <c r="M75"/>
      <c r="N75"/>
    </row>
    <row r="76" spans="1:14">
      <c r="A76"/>
      <c r="B76" s="110"/>
      <c r="C76"/>
      <c r="D76"/>
      <c r="E76" s="44"/>
      <c r="F76"/>
      <c r="G76"/>
      <c r="H76"/>
      <c r="I76"/>
      <c r="J76"/>
      <c r="K76"/>
      <c r="L76"/>
      <c r="M76"/>
      <c r="N76"/>
    </row>
    <row r="77" spans="1:14">
      <c r="A77"/>
      <c r="B77" s="110"/>
      <c r="C77"/>
      <c r="D77"/>
      <c r="E77" s="44"/>
      <c r="F77"/>
      <c r="G77"/>
      <c r="H77"/>
      <c r="I77"/>
      <c r="J77"/>
      <c r="K77"/>
      <c r="L77"/>
      <c r="M77"/>
      <c r="N77"/>
    </row>
    <row r="78" spans="1:14">
      <c r="A78"/>
      <c r="B78" s="110"/>
      <c r="C78"/>
      <c r="D78"/>
      <c r="E78" s="44"/>
      <c r="F78"/>
      <c r="G78"/>
      <c r="H78"/>
      <c r="I78"/>
      <c r="J78"/>
      <c r="K78"/>
      <c r="L78"/>
      <c r="M78"/>
      <c r="N78"/>
    </row>
    <row r="79" spans="1:14">
      <c r="E79" s="44"/>
    </row>
  </sheetData>
  <mergeCells count="10">
    <mergeCell ref="Q5:R5"/>
    <mergeCell ref="P7:Q24"/>
    <mergeCell ref="A1:E1"/>
    <mergeCell ref="G1:N1"/>
    <mergeCell ref="O2:R2"/>
    <mergeCell ref="N3:N4"/>
    <mergeCell ref="Q3:R3"/>
    <mergeCell ref="Q4:R4"/>
    <mergeCell ref="O1:P1"/>
    <mergeCell ref="Q1:R1"/>
  </mergeCells>
  <phoneticPr fontId="4"/>
  <conditionalFormatting sqref="N5:N66">
    <cfRule type="containsText" dxfId="16" priority="1" stopIfTrue="1" operator="containsText" text="Ｂ">
      <formula>NOT(ISERROR(SEARCH("Ｂ",N5)))</formula>
    </cfRule>
    <cfRule type="containsText" dxfId="15" priority="2" stopIfTrue="1" operator="containsText" text="Ａ">
      <formula>NOT(ISERROR(SEARCH("Ａ",N5)))</formula>
    </cfRule>
  </conditionalFormatting>
  <pageMargins left="0.27559055118110237" right="0.35433070866141736" top="0.55118110236220474" bottom="0.47244094488188981" header="0.31496062992125984" footer="0.31496062992125984"/>
  <pageSetup paperSize="9" scale="75" orientation="portrait" horizontalDpi="4294967293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販売数入力シート</vt:lpstr>
      <vt:lpstr>価格・原価入力シート及び総合表</vt:lpstr>
      <vt:lpstr>各ランク表</vt:lpstr>
      <vt:lpstr>ＡＢＣ分析売上構成</vt:lpstr>
      <vt:lpstr>ＡＢＣ分析粗利構成</vt:lpstr>
      <vt:lpstr>ＡＢＣ分析販売数量</vt:lpstr>
      <vt:lpstr>ＡＢＣ分析粗利構成!Print_Area</vt:lpstr>
      <vt:lpstr>ＡＢＣ分析売上構成!Print_Area</vt:lpstr>
      <vt:lpstr>ＡＢＣ分析販売数量!Print_Area</vt:lpstr>
      <vt:lpstr>価格・原価入力シート及び総合表!Print_Area</vt:lpstr>
      <vt:lpstr>各ランク表!Print_Area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ＡＢＣ分析表</dc:title>
  <dc:creator>taka</dc:creator>
  <cp:lastModifiedBy>淺野美鷹</cp:lastModifiedBy>
  <cp:lastPrinted>2015-07-10T15:57:02Z</cp:lastPrinted>
  <dcterms:created xsi:type="dcterms:W3CDTF">1999-07-09T07:32:04Z</dcterms:created>
  <dcterms:modified xsi:type="dcterms:W3CDTF">2021-06-01T10:13:52Z</dcterms:modified>
</cp:coreProperties>
</file>